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W:\1 Veřejné zakázky\2020\Stavba Brušperk - St_Ves C2b+C4+HS102\3 Podklady pro VZ\PD St_Ves C4\Výkaz výměr\"/>
    </mc:Choice>
  </mc:AlternateContent>
  <xr:revisionPtr revIDLastSave="0" documentId="13_ncr:1_{C54F7721-AFD8-4FB4-8AF8-BDBD75014C16}" xr6:coauthVersionLast="36" xr6:coauthVersionMax="45" xr10:uidLastSave="{00000000-0000-0000-0000-000000000000}"/>
  <bookViews>
    <workbookView xWindow="-120" yWindow="-120" windowWidth="29040" windowHeight="15840" tabRatio="920" activeTab="1" xr2:uid="{00000000-000D-0000-FFFF-FFFF00000000}"/>
  </bookViews>
  <sheets>
    <sheet name="Rekapitulace stavby" sheetId="1" r:id="rId1"/>
    <sheet name="SO 02 - Polní cesta C4" sheetId="7" r:id="rId2"/>
  </sheets>
  <definedNames>
    <definedName name="_xlnm._FilterDatabase" localSheetId="1" hidden="1">'SO 02 - Polní cesta C4'!$C$129:$K$611</definedName>
    <definedName name="_xlnm.Print_Titles" localSheetId="0">'Rekapitulace stavby'!$92:$92</definedName>
    <definedName name="_xlnm.Print_Titles" localSheetId="1">'SO 02 - Polní cesta C4'!$129:$129</definedName>
    <definedName name="_xlnm.Print_Area" localSheetId="0">'Rekapitulace stavby'!$D$4:$AO$76,'Rekapitulace stavby'!$C$82:$AQ$106</definedName>
    <definedName name="_xlnm.Print_Area" localSheetId="1">'SO 02 - Polní cesta C4'!$C$4:$J$76,'SO 02 - Polní cesta C4'!$C$82:$J$111,'SO 02 - Polní cesta C4'!$C$117:$K$611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105" i="1" l="1"/>
  <c r="AX105" i="1"/>
  <c r="BD105" i="1"/>
  <c r="BC105" i="1"/>
  <c r="BB105" i="1"/>
  <c r="AW105" i="1"/>
  <c r="BA105" i="1"/>
  <c r="AY104" i="1"/>
  <c r="AX104" i="1"/>
  <c r="BD104" i="1"/>
  <c r="BC104" i="1"/>
  <c r="BB104" i="1"/>
  <c r="AW104" i="1"/>
  <c r="AU104" i="1"/>
  <c r="AY103" i="1"/>
  <c r="AX103" i="1"/>
  <c r="BD103" i="1"/>
  <c r="BC103" i="1"/>
  <c r="BB103" i="1"/>
  <c r="AW103" i="1"/>
  <c r="AU103" i="1"/>
  <c r="AY102" i="1"/>
  <c r="AX102" i="1"/>
  <c r="BD102" i="1"/>
  <c r="BC102" i="1"/>
  <c r="BB102" i="1"/>
  <c r="AW102" i="1"/>
  <c r="AU102" i="1"/>
  <c r="AY101" i="1"/>
  <c r="AX101" i="1"/>
  <c r="BD101" i="1"/>
  <c r="BC101" i="1"/>
  <c r="BB101" i="1"/>
  <c r="AW101" i="1"/>
  <c r="BA101" i="1"/>
  <c r="AU101" i="1"/>
  <c r="AV101" i="1"/>
  <c r="J37" i="7"/>
  <c r="J36" i="7"/>
  <c r="AY100" i="1" s="1"/>
  <c r="J35" i="7"/>
  <c r="AX100" i="1" s="1"/>
  <c r="BI604" i="7"/>
  <c r="BH604" i="7"/>
  <c r="BG604" i="7"/>
  <c r="BF604" i="7"/>
  <c r="T604" i="7"/>
  <c r="R604" i="7"/>
  <c r="P604" i="7"/>
  <c r="BK604" i="7"/>
  <c r="J604" i="7"/>
  <c r="BE604" i="7" s="1"/>
  <c r="BI601" i="7"/>
  <c r="BH601" i="7"/>
  <c r="BG601" i="7"/>
  <c r="BF601" i="7"/>
  <c r="T601" i="7"/>
  <c r="R601" i="7"/>
  <c r="P601" i="7"/>
  <c r="BK601" i="7"/>
  <c r="J601" i="7"/>
  <c r="BE601" i="7" s="1"/>
  <c r="BI598" i="7"/>
  <c r="BH598" i="7"/>
  <c r="BG598" i="7"/>
  <c r="BF598" i="7"/>
  <c r="T598" i="7"/>
  <c r="R598" i="7"/>
  <c r="P598" i="7"/>
  <c r="BK598" i="7"/>
  <c r="J598" i="7"/>
  <c r="BE598" i="7" s="1"/>
  <c r="BI595" i="7"/>
  <c r="BH595" i="7"/>
  <c r="BG595" i="7"/>
  <c r="BF595" i="7"/>
  <c r="T595" i="7"/>
  <c r="R595" i="7"/>
  <c r="P595" i="7"/>
  <c r="BK595" i="7"/>
  <c r="J595" i="7"/>
  <c r="BE595" i="7" s="1"/>
  <c r="BI592" i="7"/>
  <c r="BH592" i="7"/>
  <c r="BG592" i="7"/>
  <c r="BF592" i="7"/>
  <c r="T592" i="7"/>
  <c r="R592" i="7"/>
  <c r="P592" i="7"/>
  <c r="BK592" i="7"/>
  <c r="J592" i="7"/>
  <c r="BE592" i="7"/>
  <c r="BI589" i="7"/>
  <c r="BH589" i="7"/>
  <c r="BG589" i="7"/>
  <c r="BF589" i="7"/>
  <c r="T589" i="7"/>
  <c r="R589" i="7"/>
  <c r="P589" i="7"/>
  <c r="BK589" i="7"/>
  <c r="J589" i="7"/>
  <c r="BE589" i="7"/>
  <c r="BI583" i="7"/>
  <c r="BH583" i="7"/>
  <c r="BG583" i="7"/>
  <c r="BF583" i="7"/>
  <c r="T583" i="7"/>
  <c r="T582" i="7"/>
  <c r="R583" i="7"/>
  <c r="R582" i="7"/>
  <c r="P583" i="7"/>
  <c r="P582" i="7"/>
  <c r="BK583" i="7"/>
  <c r="BK582" i="7"/>
  <c r="J582" i="7" s="1"/>
  <c r="J110" i="7" s="1"/>
  <c r="J583" i="7"/>
  <c r="BE583" i="7" s="1"/>
  <c r="BI579" i="7"/>
  <c r="BH579" i="7"/>
  <c r="BG579" i="7"/>
  <c r="BF579" i="7"/>
  <c r="T579" i="7"/>
  <c r="T578" i="7"/>
  <c r="R579" i="7"/>
  <c r="R578" i="7"/>
  <c r="P579" i="7"/>
  <c r="P578" i="7"/>
  <c r="BK579" i="7"/>
  <c r="BK578" i="7"/>
  <c r="J578" i="7" s="1"/>
  <c r="J109" i="7" s="1"/>
  <c r="J579" i="7"/>
  <c r="BE579" i="7" s="1"/>
  <c r="BI575" i="7"/>
  <c r="BH575" i="7"/>
  <c r="BG575" i="7"/>
  <c r="BF575" i="7"/>
  <c r="T575" i="7"/>
  <c r="T574" i="7"/>
  <c r="R575" i="7"/>
  <c r="R574" i="7"/>
  <c r="P575" i="7"/>
  <c r="P574" i="7"/>
  <c r="BK575" i="7"/>
  <c r="BK574" i="7"/>
  <c r="J574" i="7" s="1"/>
  <c r="J108" i="7" s="1"/>
  <c r="J575" i="7"/>
  <c r="BE575" i="7"/>
  <c r="BI571" i="7"/>
  <c r="BH571" i="7"/>
  <c r="BG571" i="7"/>
  <c r="BF571" i="7"/>
  <c r="T571" i="7"/>
  <c r="R571" i="7"/>
  <c r="P571" i="7"/>
  <c r="BK571" i="7"/>
  <c r="J571" i="7"/>
  <c r="BE571" i="7"/>
  <c r="BI568" i="7"/>
  <c r="BH568" i="7"/>
  <c r="BG568" i="7"/>
  <c r="BF568" i="7"/>
  <c r="T568" i="7"/>
  <c r="R568" i="7"/>
  <c r="P568" i="7"/>
  <c r="BK568" i="7"/>
  <c r="J568" i="7"/>
  <c r="BE568" i="7"/>
  <c r="BI565" i="7"/>
  <c r="BH565" i="7"/>
  <c r="BG565" i="7"/>
  <c r="BF565" i="7"/>
  <c r="T565" i="7"/>
  <c r="R565" i="7"/>
  <c r="P565" i="7"/>
  <c r="BK565" i="7"/>
  <c r="J565" i="7"/>
  <c r="BE565" i="7"/>
  <c r="BI562" i="7"/>
  <c r="BH562" i="7"/>
  <c r="BG562" i="7"/>
  <c r="BF562" i="7"/>
  <c r="T562" i="7"/>
  <c r="R562" i="7"/>
  <c r="P562" i="7"/>
  <c r="BK562" i="7"/>
  <c r="J562" i="7"/>
  <c r="BE562" i="7"/>
  <c r="BI559" i="7"/>
  <c r="BH559" i="7"/>
  <c r="BG559" i="7"/>
  <c r="BF559" i="7"/>
  <c r="T559" i="7"/>
  <c r="T558" i="7"/>
  <c r="T557" i="7" s="1"/>
  <c r="R559" i="7"/>
  <c r="R558" i="7" s="1"/>
  <c r="R557" i="7" s="1"/>
  <c r="P559" i="7"/>
  <c r="P558" i="7"/>
  <c r="P557" i="7" s="1"/>
  <c r="BK559" i="7"/>
  <c r="BK558" i="7" s="1"/>
  <c r="J559" i="7"/>
  <c r="BE559" i="7"/>
  <c r="BI556" i="7"/>
  <c r="BH556" i="7"/>
  <c r="BG556" i="7"/>
  <c r="BF556" i="7"/>
  <c r="T556" i="7"/>
  <c r="R556" i="7"/>
  <c r="P556" i="7"/>
  <c r="BK556" i="7"/>
  <c r="J556" i="7"/>
  <c r="BE556" i="7"/>
  <c r="BI555" i="7"/>
  <c r="BH555" i="7"/>
  <c r="BG555" i="7"/>
  <c r="BF555" i="7"/>
  <c r="T555" i="7"/>
  <c r="T554" i="7"/>
  <c r="R555" i="7"/>
  <c r="R554" i="7"/>
  <c r="P555" i="7"/>
  <c r="P554" i="7"/>
  <c r="BK555" i="7"/>
  <c r="BK554" i="7"/>
  <c r="J554" i="7" s="1"/>
  <c r="J105" i="7" s="1"/>
  <c r="J555" i="7"/>
  <c r="BE555" i="7" s="1"/>
  <c r="BI548" i="7"/>
  <c r="BH548" i="7"/>
  <c r="BG548" i="7"/>
  <c r="BF548" i="7"/>
  <c r="T548" i="7"/>
  <c r="R548" i="7"/>
  <c r="P548" i="7"/>
  <c r="BK548" i="7"/>
  <c r="J548" i="7"/>
  <c r="BE548" i="7"/>
  <c r="BI542" i="7"/>
  <c r="BH542" i="7"/>
  <c r="BG542" i="7"/>
  <c r="BF542" i="7"/>
  <c r="T542" i="7"/>
  <c r="R542" i="7"/>
  <c r="P542" i="7"/>
  <c r="BK542" i="7"/>
  <c r="J542" i="7"/>
  <c r="BE542" i="7"/>
  <c r="BI536" i="7"/>
  <c r="BH536" i="7"/>
  <c r="BG536" i="7"/>
  <c r="BF536" i="7"/>
  <c r="T536" i="7"/>
  <c r="T535" i="7"/>
  <c r="R536" i="7"/>
  <c r="R535" i="7"/>
  <c r="P536" i="7"/>
  <c r="P535" i="7"/>
  <c r="BK536" i="7"/>
  <c r="BK535" i="7"/>
  <c r="J535" i="7" s="1"/>
  <c r="J104" i="7" s="1"/>
  <c r="J536" i="7"/>
  <c r="BE536" i="7" s="1"/>
  <c r="BI530" i="7"/>
  <c r="BH530" i="7"/>
  <c r="BG530" i="7"/>
  <c r="BF530" i="7"/>
  <c r="T530" i="7"/>
  <c r="R530" i="7"/>
  <c r="P530" i="7"/>
  <c r="BK530" i="7"/>
  <c r="J530" i="7"/>
  <c r="BE530" i="7"/>
  <c r="BI527" i="7"/>
  <c r="BH527" i="7"/>
  <c r="BG527" i="7"/>
  <c r="BF527" i="7"/>
  <c r="T527" i="7"/>
  <c r="R527" i="7"/>
  <c r="P527" i="7"/>
  <c r="BK527" i="7"/>
  <c r="J527" i="7"/>
  <c r="BE527" i="7"/>
  <c r="BI524" i="7"/>
  <c r="BH524" i="7"/>
  <c r="BG524" i="7"/>
  <c r="BF524" i="7"/>
  <c r="T524" i="7"/>
  <c r="R524" i="7"/>
  <c r="P524" i="7"/>
  <c r="BK524" i="7"/>
  <c r="J524" i="7"/>
  <c r="BE524" i="7"/>
  <c r="BI519" i="7"/>
  <c r="BH519" i="7"/>
  <c r="BG519" i="7"/>
  <c r="BF519" i="7"/>
  <c r="T519" i="7"/>
  <c r="R519" i="7"/>
  <c r="P519" i="7"/>
  <c r="BK519" i="7"/>
  <c r="J519" i="7"/>
  <c r="BE519" i="7"/>
  <c r="BI514" i="7"/>
  <c r="BH514" i="7"/>
  <c r="BG514" i="7"/>
  <c r="BF514" i="7"/>
  <c r="T514" i="7"/>
  <c r="R514" i="7"/>
  <c r="P514" i="7"/>
  <c r="BK514" i="7"/>
  <c r="J514" i="7"/>
  <c r="BE514" i="7"/>
  <c r="BI510" i="7"/>
  <c r="BH510" i="7"/>
  <c r="BG510" i="7"/>
  <c r="BF510" i="7"/>
  <c r="T510" i="7"/>
  <c r="R510" i="7"/>
  <c r="P510" i="7"/>
  <c r="BK510" i="7"/>
  <c r="J510" i="7"/>
  <c r="BE510" i="7"/>
  <c r="BI506" i="7"/>
  <c r="BH506" i="7"/>
  <c r="BG506" i="7"/>
  <c r="BF506" i="7"/>
  <c r="T506" i="7"/>
  <c r="R506" i="7"/>
  <c r="P506" i="7"/>
  <c r="BK506" i="7"/>
  <c r="J506" i="7"/>
  <c r="BE506" i="7"/>
  <c r="BI501" i="7"/>
  <c r="BH501" i="7"/>
  <c r="BG501" i="7"/>
  <c r="BF501" i="7"/>
  <c r="T501" i="7"/>
  <c r="R501" i="7"/>
  <c r="P501" i="7"/>
  <c r="BK501" i="7"/>
  <c r="J501" i="7"/>
  <c r="BE501" i="7"/>
  <c r="BI496" i="7"/>
  <c r="BH496" i="7"/>
  <c r="BG496" i="7"/>
  <c r="BF496" i="7"/>
  <c r="T496" i="7"/>
  <c r="R496" i="7"/>
  <c r="P496" i="7"/>
  <c r="BK496" i="7"/>
  <c r="J496" i="7"/>
  <c r="BE496" i="7"/>
  <c r="BI492" i="7"/>
  <c r="BH492" i="7"/>
  <c r="BG492" i="7"/>
  <c r="BF492" i="7"/>
  <c r="T492" i="7"/>
  <c r="R492" i="7"/>
  <c r="P492" i="7"/>
  <c r="BK492" i="7"/>
  <c r="J492" i="7"/>
  <c r="BE492" i="7"/>
  <c r="BI488" i="7"/>
  <c r="BH488" i="7"/>
  <c r="BG488" i="7"/>
  <c r="BF488" i="7"/>
  <c r="T488" i="7"/>
  <c r="R488" i="7"/>
  <c r="P488" i="7"/>
  <c r="BK488" i="7"/>
  <c r="J488" i="7"/>
  <c r="BE488" i="7"/>
  <c r="BI484" i="7"/>
  <c r="BH484" i="7"/>
  <c r="BG484" i="7"/>
  <c r="BF484" i="7"/>
  <c r="T484" i="7"/>
  <c r="T483" i="7"/>
  <c r="R484" i="7"/>
  <c r="R483" i="7"/>
  <c r="P484" i="7"/>
  <c r="P483" i="7"/>
  <c r="BK484" i="7"/>
  <c r="BK483" i="7"/>
  <c r="J483" i="7" s="1"/>
  <c r="J103" i="7" s="1"/>
  <c r="J484" i="7"/>
  <c r="BE484" i="7" s="1"/>
  <c r="BI477" i="7"/>
  <c r="BH477" i="7"/>
  <c r="BG477" i="7"/>
  <c r="BF477" i="7"/>
  <c r="T477" i="7"/>
  <c r="T476" i="7"/>
  <c r="R477" i="7"/>
  <c r="R476" i="7"/>
  <c r="P477" i="7"/>
  <c r="P476" i="7"/>
  <c r="BK477" i="7"/>
  <c r="BK476" i="7"/>
  <c r="J476" i="7" s="1"/>
  <c r="J102" i="7" s="1"/>
  <c r="J477" i="7"/>
  <c r="BE477" i="7" s="1"/>
  <c r="BI469" i="7"/>
  <c r="BH469" i="7"/>
  <c r="BG469" i="7"/>
  <c r="BF469" i="7"/>
  <c r="T469" i="7"/>
  <c r="R469" i="7"/>
  <c r="P469" i="7"/>
  <c r="BK469" i="7"/>
  <c r="J469" i="7"/>
  <c r="BE469" i="7"/>
  <c r="BI457" i="7"/>
  <c r="BH457" i="7"/>
  <c r="BG457" i="7"/>
  <c r="BF457" i="7"/>
  <c r="T457" i="7"/>
  <c r="R457" i="7"/>
  <c r="P457" i="7"/>
  <c r="BK457" i="7"/>
  <c r="J457" i="7"/>
  <c r="BE457" i="7"/>
  <c r="BI448" i="7"/>
  <c r="BH448" i="7"/>
  <c r="BG448" i="7"/>
  <c r="BF448" i="7"/>
  <c r="T448" i="7"/>
  <c r="R448" i="7"/>
  <c r="P448" i="7"/>
  <c r="BK448" i="7"/>
  <c r="J448" i="7"/>
  <c r="BE448" i="7"/>
  <c r="BI445" i="7"/>
  <c r="BH445" i="7"/>
  <c r="BG445" i="7"/>
  <c r="BF445" i="7"/>
  <c r="T445" i="7"/>
  <c r="R445" i="7"/>
  <c r="P445" i="7"/>
  <c r="BK445" i="7"/>
  <c r="J445" i="7"/>
  <c r="BE445" i="7"/>
  <c r="BI433" i="7"/>
  <c r="BH433" i="7"/>
  <c r="BG433" i="7"/>
  <c r="BF433" i="7"/>
  <c r="T433" i="7"/>
  <c r="R433" i="7"/>
  <c r="P433" i="7"/>
  <c r="BK433" i="7"/>
  <c r="J433" i="7"/>
  <c r="BE433" i="7"/>
  <c r="BI421" i="7"/>
  <c r="BH421" i="7"/>
  <c r="BG421" i="7"/>
  <c r="BF421" i="7"/>
  <c r="T421" i="7"/>
  <c r="R421" i="7"/>
  <c r="P421" i="7"/>
  <c r="BK421" i="7"/>
  <c r="J421" i="7"/>
  <c r="BE421" i="7"/>
  <c r="BI409" i="7"/>
  <c r="BH409" i="7"/>
  <c r="BG409" i="7"/>
  <c r="BF409" i="7"/>
  <c r="T409" i="7"/>
  <c r="R409" i="7"/>
  <c r="P409" i="7"/>
  <c r="BK409" i="7"/>
  <c r="J409" i="7"/>
  <c r="BE409" i="7"/>
  <c r="BI405" i="7"/>
  <c r="BH405" i="7"/>
  <c r="BG405" i="7"/>
  <c r="BF405" i="7"/>
  <c r="T405" i="7"/>
  <c r="R405" i="7"/>
  <c r="P405" i="7"/>
  <c r="BK405" i="7"/>
  <c r="J405" i="7"/>
  <c r="BE405" i="7"/>
  <c r="BI401" i="7"/>
  <c r="BH401" i="7"/>
  <c r="BG401" i="7"/>
  <c r="BF401" i="7"/>
  <c r="T401" i="7"/>
  <c r="R401" i="7"/>
  <c r="P401" i="7"/>
  <c r="BK401" i="7"/>
  <c r="J401" i="7"/>
  <c r="BE401" i="7"/>
  <c r="BI394" i="7"/>
  <c r="BH394" i="7"/>
  <c r="BG394" i="7"/>
  <c r="BF394" i="7"/>
  <c r="T394" i="7"/>
  <c r="R394" i="7"/>
  <c r="P394" i="7"/>
  <c r="BK394" i="7"/>
  <c r="J394" i="7"/>
  <c r="BE394" i="7"/>
  <c r="BI381" i="7"/>
  <c r="BH381" i="7"/>
  <c r="BG381" i="7"/>
  <c r="BF381" i="7"/>
  <c r="T381" i="7"/>
  <c r="T380" i="7"/>
  <c r="R381" i="7"/>
  <c r="R380" i="7"/>
  <c r="P381" i="7"/>
  <c r="P380" i="7"/>
  <c r="BK381" i="7"/>
  <c r="BK380" i="7"/>
  <c r="J380" i="7" s="1"/>
  <c r="J101" i="7" s="1"/>
  <c r="J381" i="7"/>
  <c r="BE381" i="7" s="1"/>
  <c r="BI372" i="7"/>
  <c r="BH372" i="7"/>
  <c r="BG372" i="7"/>
  <c r="BF372" i="7"/>
  <c r="T372" i="7"/>
  <c r="R372" i="7"/>
  <c r="P372" i="7"/>
  <c r="BK372" i="7"/>
  <c r="J372" i="7"/>
  <c r="BE372" i="7"/>
  <c r="BI368" i="7"/>
  <c r="BH368" i="7"/>
  <c r="BG368" i="7"/>
  <c r="BF368" i="7"/>
  <c r="T368" i="7"/>
  <c r="R368" i="7"/>
  <c r="P368" i="7"/>
  <c r="BK368" i="7"/>
  <c r="J368" i="7"/>
  <c r="BE368" i="7"/>
  <c r="BI360" i="7"/>
  <c r="BH360" i="7"/>
  <c r="BG360" i="7"/>
  <c r="BF360" i="7"/>
  <c r="T360" i="7"/>
  <c r="T359" i="7"/>
  <c r="R360" i="7"/>
  <c r="R359" i="7"/>
  <c r="P360" i="7"/>
  <c r="P359" i="7"/>
  <c r="BK360" i="7"/>
  <c r="BK359" i="7"/>
  <c r="J359" i="7" s="1"/>
  <c r="J100" i="7" s="1"/>
  <c r="J360" i="7"/>
  <c r="BE360" i="7" s="1"/>
  <c r="BI355" i="7"/>
  <c r="BH355" i="7"/>
  <c r="BG355" i="7"/>
  <c r="BF355" i="7"/>
  <c r="T355" i="7"/>
  <c r="R355" i="7"/>
  <c r="P355" i="7"/>
  <c r="BK355" i="7"/>
  <c r="J355" i="7"/>
  <c r="BE355" i="7"/>
  <c r="BI351" i="7"/>
  <c r="BH351" i="7"/>
  <c r="BG351" i="7"/>
  <c r="BF351" i="7"/>
  <c r="T351" i="7"/>
  <c r="R351" i="7"/>
  <c r="P351" i="7"/>
  <c r="BK351" i="7"/>
  <c r="J351" i="7"/>
  <c r="BE351" i="7"/>
  <c r="BI347" i="7"/>
  <c r="BH347" i="7"/>
  <c r="BG347" i="7"/>
  <c r="BF347" i="7"/>
  <c r="T347" i="7"/>
  <c r="T346" i="7"/>
  <c r="R347" i="7"/>
  <c r="R346" i="7"/>
  <c r="P347" i="7"/>
  <c r="P346" i="7"/>
  <c r="BK347" i="7"/>
  <c r="BK346" i="7"/>
  <c r="J346" i="7" s="1"/>
  <c r="J99" i="7" s="1"/>
  <c r="J347" i="7"/>
  <c r="BE347" i="7" s="1"/>
  <c r="BI340" i="7"/>
  <c r="BH340" i="7"/>
  <c r="BG340" i="7"/>
  <c r="BF340" i="7"/>
  <c r="T340" i="7"/>
  <c r="R340" i="7"/>
  <c r="P340" i="7"/>
  <c r="BK340" i="7"/>
  <c r="J340" i="7"/>
  <c r="BE340" i="7"/>
  <c r="BI336" i="7"/>
  <c r="BH336" i="7"/>
  <c r="BG336" i="7"/>
  <c r="BF336" i="7"/>
  <c r="T336" i="7"/>
  <c r="R336" i="7"/>
  <c r="P336" i="7"/>
  <c r="BK336" i="7"/>
  <c r="J336" i="7"/>
  <c r="BE336" i="7"/>
  <c r="BI331" i="7"/>
  <c r="BH331" i="7"/>
  <c r="BG331" i="7"/>
  <c r="BF331" i="7"/>
  <c r="T331" i="7"/>
  <c r="R331" i="7"/>
  <c r="P331" i="7"/>
  <c r="BK331" i="7"/>
  <c r="J331" i="7"/>
  <c r="BE331" i="7"/>
  <c r="BI326" i="7"/>
  <c r="BH326" i="7"/>
  <c r="BG326" i="7"/>
  <c r="BF326" i="7"/>
  <c r="T326" i="7"/>
  <c r="R326" i="7"/>
  <c r="P326" i="7"/>
  <c r="BK326" i="7"/>
  <c r="J326" i="7"/>
  <c r="BE326" i="7"/>
  <c r="BI321" i="7"/>
  <c r="BH321" i="7"/>
  <c r="BG321" i="7"/>
  <c r="BF321" i="7"/>
  <c r="T321" i="7"/>
  <c r="R321" i="7"/>
  <c r="P321" i="7"/>
  <c r="BK321" i="7"/>
  <c r="J321" i="7"/>
  <c r="BE321" i="7"/>
  <c r="BI316" i="7"/>
  <c r="BH316" i="7"/>
  <c r="BG316" i="7"/>
  <c r="BF316" i="7"/>
  <c r="T316" i="7"/>
  <c r="R316" i="7"/>
  <c r="P316" i="7"/>
  <c r="BK316" i="7"/>
  <c r="J316" i="7"/>
  <c r="BE316" i="7"/>
  <c r="BI311" i="7"/>
  <c r="BH311" i="7"/>
  <c r="BG311" i="7"/>
  <c r="BF311" i="7"/>
  <c r="T311" i="7"/>
  <c r="R311" i="7"/>
  <c r="P311" i="7"/>
  <c r="BK311" i="7"/>
  <c r="J311" i="7"/>
  <c r="BE311" i="7"/>
  <c r="BI307" i="7"/>
  <c r="BH307" i="7"/>
  <c r="BG307" i="7"/>
  <c r="BF307" i="7"/>
  <c r="T307" i="7"/>
  <c r="R307" i="7"/>
  <c r="P307" i="7"/>
  <c r="BK307" i="7"/>
  <c r="J307" i="7"/>
  <c r="BE307" i="7"/>
  <c r="BI303" i="7"/>
  <c r="BH303" i="7"/>
  <c r="BG303" i="7"/>
  <c r="BF303" i="7"/>
  <c r="T303" i="7"/>
  <c r="R303" i="7"/>
  <c r="P303" i="7"/>
  <c r="BK303" i="7"/>
  <c r="J303" i="7"/>
  <c r="BE303" i="7"/>
  <c r="BI301" i="7"/>
  <c r="BH301" i="7"/>
  <c r="BG301" i="7"/>
  <c r="BF301" i="7"/>
  <c r="T301" i="7"/>
  <c r="R301" i="7"/>
  <c r="P301" i="7"/>
  <c r="BK301" i="7"/>
  <c r="J301" i="7"/>
  <c r="BE301" i="7"/>
  <c r="BI297" i="7"/>
  <c r="BH297" i="7"/>
  <c r="BG297" i="7"/>
  <c r="BF297" i="7"/>
  <c r="T297" i="7"/>
  <c r="R297" i="7"/>
  <c r="P297" i="7"/>
  <c r="BK297" i="7"/>
  <c r="J297" i="7"/>
  <c r="BE297" i="7"/>
  <c r="BI295" i="7"/>
  <c r="BH295" i="7"/>
  <c r="BG295" i="7"/>
  <c r="BF295" i="7"/>
  <c r="T295" i="7"/>
  <c r="R295" i="7"/>
  <c r="P295" i="7"/>
  <c r="BK295" i="7"/>
  <c r="J295" i="7"/>
  <c r="BE295" i="7"/>
  <c r="BI288" i="7"/>
  <c r="BH288" i="7"/>
  <c r="BG288" i="7"/>
  <c r="BF288" i="7"/>
  <c r="T288" i="7"/>
  <c r="R288" i="7"/>
  <c r="P288" i="7"/>
  <c r="BK288" i="7"/>
  <c r="J288" i="7"/>
  <c r="BE288" i="7"/>
  <c r="BI283" i="7"/>
  <c r="BH283" i="7"/>
  <c r="BG283" i="7"/>
  <c r="BF283" i="7"/>
  <c r="T283" i="7"/>
  <c r="R283" i="7"/>
  <c r="P283" i="7"/>
  <c r="BK283" i="7"/>
  <c r="J283" i="7"/>
  <c r="BE283" i="7"/>
  <c r="BI271" i="7"/>
  <c r="BH271" i="7"/>
  <c r="BG271" i="7"/>
  <c r="BF271" i="7"/>
  <c r="T271" i="7"/>
  <c r="R271" i="7"/>
  <c r="P271" i="7"/>
  <c r="BK271" i="7"/>
  <c r="J271" i="7"/>
  <c r="BE271" i="7"/>
  <c r="BI264" i="7"/>
  <c r="BH264" i="7"/>
  <c r="BG264" i="7"/>
  <c r="BF264" i="7"/>
  <c r="T264" i="7"/>
  <c r="R264" i="7"/>
  <c r="P264" i="7"/>
  <c r="BK264" i="7"/>
  <c r="J264" i="7"/>
  <c r="BE264" i="7"/>
  <c r="BI254" i="7"/>
  <c r="BH254" i="7"/>
  <c r="BG254" i="7"/>
  <c r="BF254" i="7"/>
  <c r="T254" i="7"/>
  <c r="R254" i="7"/>
  <c r="P254" i="7"/>
  <c r="BK254" i="7"/>
  <c r="J254" i="7"/>
  <c r="BE254" i="7"/>
  <c r="BI239" i="7"/>
  <c r="BH239" i="7"/>
  <c r="BG239" i="7"/>
  <c r="BF239" i="7"/>
  <c r="T239" i="7"/>
  <c r="R239" i="7"/>
  <c r="P239" i="7"/>
  <c r="BK239" i="7"/>
  <c r="J239" i="7"/>
  <c r="BE239" i="7"/>
  <c r="BI234" i="7"/>
  <c r="BH234" i="7"/>
  <c r="BG234" i="7"/>
  <c r="BF234" i="7"/>
  <c r="T234" i="7"/>
  <c r="R234" i="7"/>
  <c r="P234" i="7"/>
  <c r="BK234" i="7"/>
  <c r="J234" i="7"/>
  <c r="BE234" i="7"/>
  <c r="BI224" i="7"/>
  <c r="BH224" i="7"/>
  <c r="BG224" i="7"/>
  <c r="BF224" i="7"/>
  <c r="T224" i="7"/>
  <c r="R224" i="7"/>
  <c r="P224" i="7"/>
  <c r="BK224" i="7"/>
  <c r="J224" i="7"/>
  <c r="BE224" i="7"/>
  <c r="BI214" i="7"/>
  <c r="BH214" i="7"/>
  <c r="BG214" i="7"/>
  <c r="BF214" i="7"/>
  <c r="T214" i="7"/>
  <c r="R214" i="7"/>
  <c r="P214" i="7"/>
  <c r="BK214" i="7"/>
  <c r="J214" i="7"/>
  <c r="BE214" i="7"/>
  <c r="BI204" i="7"/>
  <c r="BH204" i="7"/>
  <c r="BG204" i="7"/>
  <c r="BF204" i="7"/>
  <c r="T204" i="7"/>
  <c r="R204" i="7"/>
  <c r="P204" i="7"/>
  <c r="BK204" i="7"/>
  <c r="J204" i="7"/>
  <c r="BE204" i="7"/>
  <c r="BI191" i="7"/>
  <c r="BH191" i="7"/>
  <c r="BG191" i="7"/>
  <c r="BF191" i="7"/>
  <c r="T191" i="7"/>
  <c r="R191" i="7"/>
  <c r="P191" i="7"/>
  <c r="BK191" i="7"/>
  <c r="J191" i="7"/>
  <c r="BE191" i="7"/>
  <c r="BI187" i="7"/>
  <c r="BH187" i="7"/>
  <c r="BG187" i="7"/>
  <c r="BF187" i="7"/>
  <c r="T187" i="7"/>
  <c r="R187" i="7"/>
  <c r="P187" i="7"/>
  <c r="BK187" i="7"/>
  <c r="J187" i="7"/>
  <c r="BE187" i="7"/>
  <c r="BI183" i="7"/>
  <c r="BH183" i="7"/>
  <c r="BG183" i="7"/>
  <c r="BF183" i="7"/>
  <c r="T183" i="7"/>
  <c r="R183" i="7"/>
  <c r="P183" i="7"/>
  <c r="BK183" i="7"/>
  <c r="J183" i="7"/>
  <c r="BE183" i="7"/>
  <c r="BI178" i="7"/>
  <c r="BH178" i="7"/>
  <c r="BG178" i="7"/>
  <c r="BF178" i="7"/>
  <c r="T178" i="7"/>
  <c r="R178" i="7"/>
  <c r="P178" i="7"/>
  <c r="BK178" i="7"/>
  <c r="J178" i="7"/>
  <c r="BE178" i="7"/>
  <c r="BI173" i="7"/>
  <c r="BH173" i="7"/>
  <c r="BG173" i="7"/>
  <c r="BF173" i="7"/>
  <c r="T173" i="7"/>
  <c r="R173" i="7"/>
  <c r="P173" i="7"/>
  <c r="BK173" i="7"/>
  <c r="J173" i="7"/>
  <c r="BE173" i="7"/>
  <c r="BI169" i="7"/>
  <c r="BH169" i="7"/>
  <c r="BG169" i="7"/>
  <c r="BF169" i="7"/>
  <c r="T169" i="7"/>
  <c r="R169" i="7"/>
  <c r="P169" i="7"/>
  <c r="BK169" i="7"/>
  <c r="J169" i="7"/>
  <c r="BE169" i="7"/>
  <c r="BI165" i="7"/>
  <c r="BH165" i="7"/>
  <c r="BG165" i="7"/>
  <c r="BF165" i="7"/>
  <c r="T165" i="7"/>
  <c r="R165" i="7"/>
  <c r="P165" i="7"/>
  <c r="BK165" i="7"/>
  <c r="J165" i="7"/>
  <c r="BE165" i="7"/>
  <c r="BI161" i="7"/>
  <c r="BH161" i="7"/>
  <c r="BG161" i="7"/>
  <c r="BF161" i="7"/>
  <c r="T161" i="7"/>
  <c r="R161" i="7"/>
  <c r="P161" i="7"/>
  <c r="BK161" i="7"/>
  <c r="J161" i="7"/>
  <c r="BE161" i="7"/>
  <c r="BI157" i="7"/>
  <c r="BH157" i="7"/>
  <c r="BG157" i="7"/>
  <c r="BF157" i="7"/>
  <c r="T157" i="7"/>
  <c r="R157" i="7"/>
  <c r="P157" i="7"/>
  <c r="BK157" i="7"/>
  <c r="J157" i="7"/>
  <c r="BE157" i="7"/>
  <c r="BI152" i="7"/>
  <c r="BH152" i="7"/>
  <c r="BG152" i="7"/>
  <c r="BF152" i="7"/>
  <c r="T152" i="7"/>
  <c r="R152" i="7"/>
  <c r="P152" i="7"/>
  <c r="BK152" i="7"/>
  <c r="J152" i="7"/>
  <c r="BE152" i="7"/>
  <c r="BI149" i="7"/>
  <c r="BH149" i="7"/>
  <c r="BG149" i="7"/>
  <c r="BF149" i="7"/>
  <c r="T149" i="7"/>
  <c r="R149" i="7"/>
  <c r="P149" i="7"/>
  <c r="BK149" i="7"/>
  <c r="J149" i="7"/>
  <c r="BE149" i="7"/>
  <c r="BI138" i="7"/>
  <c r="BH138" i="7"/>
  <c r="BG138" i="7"/>
  <c r="BF138" i="7"/>
  <c r="T138" i="7"/>
  <c r="R138" i="7"/>
  <c r="P138" i="7"/>
  <c r="BK138" i="7"/>
  <c r="J138" i="7"/>
  <c r="BE138" i="7"/>
  <c r="BI133" i="7"/>
  <c r="F37" i="7"/>
  <c r="BD100" i="1" s="1"/>
  <c r="BH133" i="7"/>
  <c r="F36" i="7" s="1"/>
  <c r="BC100" i="1" s="1"/>
  <c r="BG133" i="7"/>
  <c r="F35" i="7"/>
  <c r="BB100" i="1" s="1"/>
  <c r="BF133" i="7"/>
  <c r="J34" i="7" s="1"/>
  <c r="AW100" i="1" s="1"/>
  <c r="T133" i="7"/>
  <c r="T132" i="7"/>
  <c r="T131" i="7" s="1"/>
  <c r="T130" i="7" s="1"/>
  <c r="R133" i="7"/>
  <c r="R132" i="7"/>
  <c r="R131" i="7" s="1"/>
  <c r="R130" i="7" s="1"/>
  <c r="P133" i="7"/>
  <c r="P132" i="7"/>
  <c r="P131" i="7" s="1"/>
  <c r="P130" i="7" s="1"/>
  <c r="AU100" i="1" s="1"/>
  <c r="BK133" i="7"/>
  <c r="BK132" i="7" s="1"/>
  <c r="J133" i="7"/>
  <c r="BE133" i="7" s="1"/>
  <c r="J127" i="7"/>
  <c r="J126" i="7"/>
  <c r="F126" i="7"/>
  <c r="F124" i="7"/>
  <c r="E122" i="7"/>
  <c r="J92" i="7"/>
  <c r="J91" i="7"/>
  <c r="F91" i="7"/>
  <c r="F89" i="7"/>
  <c r="E87" i="7"/>
  <c r="J18" i="7"/>
  <c r="E18" i="7"/>
  <c r="F127" i="7" s="1"/>
  <c r="F92" i="7"/>
  <c r="J17" i="7"/>
  <c r="J12" i="7"/>
  <c r="J124" i="7" s="1"/>
  <c r="J89" i="7"/>
  <c r="E7" i="7"/>
  <c r="E120" i="7"/>
  <c r="E85" i="7"/>
  <c r="AY99" i="1"/>
  <c r="AX99" i="1"/>
  <c r="BD99" i="1"/>
  <c r="BC99" i="1"/>
  <c r="BB99" i="1"/>
  <c r="AW99" i="1"/>
  <c r="AU99" i="1"/>
  <c r="AY98" i="1"/>
  <c r="AX98" i="1"/>
  <c r="BD98" i="1"/>
  <c r="BC98" i="1"/>
  <c r="BB98" i="1"/>
  <c r="AW98" i="1"/>
  <c r="AU98" i="1"/>
  <c r="AY97" i="1"/>
  <c r="AX97" i="1"/>
  <c r="BD97" i="1"/>
  <c r="BC97" i="1"/>
  <c r="BB97" i="1"/>
  <c r="AW97" i="1"/>
  <c r="AU97" i="1"/>
  <c r="AY96" i="1"/>
  <c r="AX96" i="1"/>
  <c r="BD96" i="1"/>
  <c r="BC96" i="1"/>
  <c r="BB96" i="1"/>
  <c r="AW96" i="1"/>
  <c r="AU96" i="1"/>
  <c r="AY95" i="1"/>
  <c r="AX95" i="1"/>
  <c r="BD95" i="1"/>
  <c r="BD94" i="1" s="1"/>
  <c r="W33" i="1" s="1"/>
  <c r="BC95" i="1"/>
  <c r="BC94" i="1" s="1"/>
  <c r="BB95" i="1"/>
  <c r="BB94" i="1" s="1"/>
  <c r="AW95" i="1"/>
  <c r="BA95" i="1"/>
  <c r="AU95" i="1"/>
  <c r="AV95" i="1"/>
  <c r="AT95" i="1" s="1"/>
  <c r="AS94" i="1"/>
  <c r="AT101" i="1"/>
  <c r="L90" i="1"/>
  <c r="AM90" i="1"/>
  <c r="AM89" i="1"/>
  <c r="L89" i="1"/>
  <c r="AM87" i="1"/>
  <c r="L87" i="1"/>
  <c r="L85" i="1"/>
  <c r="L84" i="1"/>
  <c r="AY94" i="1" l="1"/>
  <c r="W32" i="1"/>
  <c r="W31" i="1"/>
  <c r="AX94" i="1"/>
  <c r="AV97" i="1"/>
  <c r="AT97" i="1" s="1"/>
  <c r="AZ97" i="1"/>
  <c r="AV99" i="1"/>
  <c r="AT99" i="1" s="1"/>
  <c r="AZ99" i="1"/>
  <c r="BK131" i="7"/>
  <c r="J132" i="7"/>
  <c r="J98" i="7" s="1"/>
  <c r="BK557" i="7"/>
  <c r="J557" i="7" s="1"/>
  <c r="J106" i="7" s="1"/>
  <c r="J558" i="7"/>
  <c r="J107" i="7" s="1"/>
  <c r="AZ95" i="1"/>
  <c r="AV96" i="1"/>
  <c r="AT96" i="1" s="1"/>
  <c r="AZ96" i="1"/>
  <c r="AV98" i="1"/>
  <c r="AT98" i="1" s="1"/>
  <c r="AZ98" i="1"/>
  <c r="J33" i="7"/>
  <c r="AV100" i="1" s="1"/>
  <c r="AT100" i="1" s="1"/>
  <c r="F33" i="7"/>
  <c r="AZ100" i="1" s="1"/>
  <c r="AZ101" i="1"/>
  <c r="AV102" i="1"/>
  <c r="AT102" i="1" s="1"/>
  <c r="AZ102" i="1"/>
  <c r="AV103" i="1"/>
  <c r="AT103" i="1" s="1"/>
  <c r="AZ103" i="1"/>
  <c r="AV104" i="1"/>
  <c r="AT104" i="1" s="1"/>
  <c r="AZ104" i="1"/>
  <c r="BA96" i="1"/>
  <c r="BA97" i="1"/>
  <c r="BA98" i="1"/>
  <c r="BA99" i="1"/>
  <c r="F34" i="7"/>
  <c r="BA100" i="1" s="1"/>
  <c r="BA102" i="1"/>
  <c r="BA103" i="1"/>
  <c r="BA104" i="1"/>
  <c r="AV105" i="1"/>
  <c r="AT105" i="1" s="1"/>
  <c r="AZ105" i="1"/>
  <c r="BA94" i="1" l="1"/>
  <c r="W30" i="1" s="1"/>
  <c r="AU105" i="1"/>
  <c r="AU94" i="1" s="1"/>
  <c r="AZ94" i="1"/>
  <c r="BK130" i="7"/>
  <c r="J130" i="7" s="1"/>
  <c r="J131" i="7"/>
  <c r="J97" i="7" s="1"/>
  <c r="AW94" i="1" l="1"/>
  <c r="AK30" i="1" s="1"/>
  <c r="J96" i="7"/>
  <c r="J30" i="7"/>
  <c r="AV94" i="1"/>
  <c r="W29" i="1"/>
  <c r="AG99" i="1" l="1"/>
  <c r="AN99" i="1" s="1"/>
  <c r="AG97" i="1"/>
  <c r="AN97" i="1" s="1"/>
  <c r="AG101" i="1"/>
  <c r="AN101" i="1" s="1"/>
  <c r="AG100" i="1"/>
  <c r="AN100" i="1" s="1"/>
  <c r="J39" i="7"/>
  <c r="AG98" i="1"/>
  <c r="AN98" i="1" s="1"/>
  <c r="AG96" i="1"/>
  <c r="AN96" i="1" s="1"/>
  <c r="AK29" i="1"/>
  <c r="AT94" i="1"/>
  <c r="AG95" i="1"/>
  <c r="AG105" i="1"/>
  <c r="AN105" i="1" s="1"/>
  <c r="AG104" i="1"/>
  <c r="AN104" i="1" s="1"/>
  <c r="AG103" i="1"/>
  <c r="AN103" i="1" s="1"/>
  <c r="AG102" i="1"/>
  <c r="AN102" i="1" s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<sst xmlns="http://schemas.openxmlformats.org/spreadsheetml/2006/main" count="5387" uniqueCount="681">
  <si>
    <t>Export Komplet</t>
  </si>
  <si>
    <t/>
  </si>
  <si>
    <t>2.0</t>
  </si>
  <si>
    <t>False</t>
  </si>
  <si>
    <t>{2c504dc2-a33e-4a65-bbc6-1882d46f4fa4}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</si>
  <si>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</si>
  <si>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</si>
  <si>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</si>
  <si>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</si>
  <si>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</si>
  <si>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</si>
  <si>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</si>
  <si>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</si>
  <si>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</si>
  <si>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24/18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</si>
  <si>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</si>
  <si>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</si>
  <si>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společných zařízení v k. ú. Stará Ves n. O. - I. etapa</t>
  </si>
  <si>
    <t>KSO:</t>
  </si>
  <si>
    <t>CC-CZ:</t>
  </si>
  <si>
    <t>Místo:</t>
  </si>
  <si>
    <t>k. ú. Stará Ves nad Ondřejnicí</t>
  </si>
  <si>
    <t>Datum:</t>
  </si>
  <si>
    <t>13. 5. 2019</t>
  </si>
  <si>
    <t>Zadavatel:</t>
  </si>
  <si>
    <t>IČ:</t>
  </si>
  <si>
    <t>01312774</t>
  </si>
  <si>
    <t>ČR - SPÚ, KPÚ pro Moravskoslezský kraj</t>
  </si>
  <si>
    <t>DIČ:</t>
  </si>
  <si>
    <t>Uchazeč:</t>
  </si>
  <si>
    <t>Vyplň údaj</t>
  </si>
  <si>
    <t>Projektant:</t>
  </si>
  <si>
    <t>29186404</t>
  </si>
  <si>
    <t>Hanousek s.r.o.,Barákova 2745/41, 796 01 Prostějov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</si>
  <si>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</si>
  <si>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</si>
  <si>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</si>
  <si>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</si>
  <si>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</si>
  <si>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</si>
  <si>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</si>
  <si>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</si>
  <si>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</si>
  <si>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</si>
  <si>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</si>
  <si>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</si>
  <si>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</si>
  <si>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</si>
  <si>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</si>
  <si>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</si>
  <si>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</si>
  <si>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</si>
  <si>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</si>
  <si>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</si>
  <si>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</si>
  <si>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</si>
  <si>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</si>
  <si>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</si>
  <si>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</si>
  <si>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</si>
  <si>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</si>
  <si>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</si>
  <si>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</si>
  <si>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</si>
  <si>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</si>
  <si>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</si>
  <si>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</si>
  <si>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</si>
  <si>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</si>
  <si>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</si>
  <si>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</si>
  <si>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</si>
  <si>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</si>
  <si>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</si>
  <si>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</si>
  <si>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</si>
  <si>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</si>
  <si>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</si>
  <si>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</si>
  <si>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</si>
  <si>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</si>
  <si>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</si>
  <si>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01_1</t>
  </si>
  <si>
    <t>Polní cesta C2b</t>
  </si>
  <si>
    <t>STA</t>
  </si>
  <si>
    <t>1</t>
  </si>
  <si>
    <t>{16769fba-2cf4-42ff-97b5-7b651518b4ee}</t>
  </si>
  <si>
    <t>2</t>
  </si>
  <si>
    <t>SO 01_2</t>
  </si>
  <si>
    <t>Výsadba IP7</t>
  </si>
  <si>
    <t>{6c542e2e-70f9-48da-94ca-719bf4fb9bef}</t>
  </si>
  <si>
    <t>SO 01_3</t>
  </si>
  <si>
    <t>1. rok následné péče</t>
  </si>
  <si>
    <t>{dfdfd591-4eb9-4a6a-9331-8efa8dc1fdcc}</t>
  </si>
  <si>
    <t>SO 01_4</t>
  </si>
  <si>
    <t>2. rok následné péče</t>
  </si>
  <si>
    <t>{567e518d-13a3-474b-9439-e9060de5edca}</t>
  </si>
  <si>
    <t>SO 01_5</t>
  </si>
  <si>
    <t>3. rok následné péče</t>
  </si>
  <si>
    <t>{f8fc9a68-bdc8-4461-8210-1987f27e4a2e}</t>
  </si>
  <si>
    <t>SO 02</t>
  </si>
  <si>
    <t>Polní cesta C4</t>
  </si>
  <si>
    <t>{f6b5e680-5a4c-41ab-b97e-7a8031a49a3f}</t>
  </si>
  <si>
    <t>SO 03</t>
  </si>
  <si>
    <t>Polní cesta C38</t>
  </si>
  <si>
    <t>{2ef5e517-d3bb-4775-96c0-31a30bb5a46b}</t>
  </si>
  <si>
    <t>SO 04</t>
  </si>
  <si>
    <t>Polní cesta C22b</t>
  </si>
  <si>
    <t>{8ab5121a-d5e5-4fa0-b671-090d0059fe04}</t>
  </si>
  <si>
    <t>SO 05</t>
  </si>
  <si>
    <t>Polní cesta C146</t>
  </si>
  <si>
    <t>{925124bb-4d9e-4c3b-a4b8-80c01dd1debb}</t>
  </si>
  <si>
    <t>SO 06</t>
  </si>
  <si>
    <t>Akumulační prostor AP3</t>
  </si>
  <si>
    <t>{7fd86a8d-404b-422c-8824-d483152b47ff}</t>
  </si>
  <si>
    <t>SO 07</t>
  </si>
  <si>
    <t>Akumulační prostor AP4</t>
  </si>
  <si>
    <t>{ebc686fa-2bf6-4663-b8f7-1fdebbaf6625}</t>
  </si>
  <si>
    <t>KRYCÍ LIST SOUPISU PRACÍ</t>
  </si>
  <si>
    <t>Objekt:</t>
  </si>
  <si>
    <t>Ing. Jan Krč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</si>
  <si>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</si>
  <si>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</si>
  <si>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</si>
  <si>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</si>
  <si>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</si>
  <si>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</si>
  <si>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</si>
  <si>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</si>
  <si>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</si>
  <si>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</si>
  <si>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</si>
  <si>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</si>
  <si>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</si>
  <si>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</si>
  <si>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</si>
  <si>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</si>
  <si>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</si>
  <si>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</si>
  <si>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</si>
  <si>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</si>
  <si>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</si>
  <si>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</si>
  <si>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</si>
  <si>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</si>
  <si>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</si>
  <si>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</si>
  <si>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</si>
  <si>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</si>
  <si>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</si>
  <si>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</si>
  <si>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</si>
  <si>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</si>
  <si>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</si>
  <si>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</si>
  <si>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</si>
  <si>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</si>
  <si>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</si>
  <si>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plochy do 10000 m2 s odvozem do 20 km v rovině a svahu do 1:5</t>
  </si>
  <si>
    <t>m2</t>
  </si>
  <si>
    <t>4</t>
  </si>
  <si>
    <t>VV</t>
  </si>
  <si>
    <t>Výkresy č. D.1.2, D.1.3., D.1.4., D.1.5., TZ</t>
  </si>
  <si>
    <t>Pokosení před osetím</t>
  </si>
  <si>
    <t>Pokosení po osetí</t>
  </si>
  <si>
    <t>Součet</t>
  </si>
  <si>
    <t>Pokosení před a po osetí</t>
  </si>
  <si>
    <t>InR - násypy, zářezy</t>
  </si>
  <si>
    <t>3</t>
  </si>
  <si>
    <t>111201101</t>
  </si>
  <si>
    <t>Odstranění křovin a stromů průměru kmene do 100 mm i s kořeny z celkové plochy do 1000 m2</t>
  </si>
  <si>
    <t>111251111</t>
  </si>
  <si>
    <t>Drcení ořezaných větví D do 100 mm s odvozem do 20 km</t>
  </si>
  <si>
    <t>m3</t>
  </si>
  <si>
    <t>Keře - 0,03 m3/m2</t>
  </si>
  <si>
    <t>5</t>
  </si>
  <si>
    <t>kus</t>
  </si>
  <si>
    <t>6</t>
  </si>
  <si>
    <t>60</t>
  </si>
  <si>
    <t>7</t>
  </si>
  <si>
    <t>28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</si>
  <si>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</si>
  <si>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</si>
  <si>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</si>
  <si>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</si>
  <si>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</si>
  <si>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</si>
  <si>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</si>
  <si>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</si>
  <si>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</si>
  <si>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</si>
  <si>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</si>
  <si>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121101101</t>
  </si>
  <si>
    <t>Sejmutí ornice s přemístěním na vzdálenost do 50 m</t>
  </si>
  <si>
    <t>Sejmutí ornice tl. 30 cm</t>
  </si>
  <si>
    <t>20</t>
  </si>
  <si>
    <t>122202202</t>
  </si>
  <si>
    <t>Odkopávky a prokopávky nezapažené pro silnice objemu do 1000 m3 v hornině tř. 3</t>
  </si>
  <si>
    <t>122202209</t>
  </si>
  <si>
    <t>Příplatek k odkopávkám a prokopávkám pro silnice v hornině tř. 3 za lepivost</t>
  </si>
  <si>
    <t>30%</t>
  </si>
  <si>
    <t>22</t>
  </si>
  <si>
    <t>23</t>
  </si>
  <si>
    <t>132201102</t>
  </si>
  <si>
    <t>Hloubení rýh š do 600 mm v hornině tř. 3 objemu přes 100 m3</t>
  </si>
  <si>
    <t>Hloubení rýhy podélné drenáže</t>
  </si>
  <si>
    <t>InR</t>
  </si>
  <si>
    <t>24</t>
  </si>
  <si>
    <t>132201109</t>
  </si>
  <si>
    <t>Příplatek za lepivost k hloubení rýh š do 600 mm v hornině tř. 3</t>
  </si>
  <si>
    <t>25</t>
  </si>
  <si>
    <t>132201201</t>
  </si>
  <si>
    <t>Hloubení rýh š do 2000 mm v hornině tř. 3 objemu do 100 m3</t>
  </si>
  <si>
    <t>26</t>
  </si>
  <si>
    <t>132201209</t>
  </si>
  <si>
    <t>Příplatek za lepivost k hloubení rýh š do 2000 mm v hornině tř. 3</t>
  </si>
  <si>
    <t>27</t>
  </si>
  <si>
    <t>29</t>
  </si>
  <si>
    <t>30</t>
  </si>
  <si>
    <t>31</t>
  </si>
  <si>
    <t>32</t>
  </si>
  <si>
    <t>33</t>
  </si>
  <si>
    <t>34</t>
  </si>
  <si>
    <t>35</t>
  </si>
  <si>
    <t>Vodorovný přesun na mezideponii (p.č. 1172)</t>
  </si>
  <si>
    <t xml:space="preserve">Ornice </t>
  </si>
  <si>
    <t>Zemina pro zpětné zásypy</t>
  </si>
  <si>
    <t xml:space="preserve">Vodorovný přesun z mezideponie zpět do stavby polní cesty </t>
  </si>
  <si>
    <t>Ornice pro ozelenění</t>
  </si>
  <si>
    <t>36</t>
  </si>
  <si>
    <t>162701105</t>
  </si>
  <si>
    <t>Vodorovné přemístění do 10000 m výkopku/sypaniny z horniny tř. 1 až 4</t>
  </si>
  <si>
    <t>Odkopávky</t>
  </si>
  <si>
    <t>Odpočet zpětných zásypů</t>
  </si>
  <si>
    <t>Výkopek z rýh</t>
  </si>
  <si>
    <t>37</t>
  </si>
  <si>
    <t>162701109</t>
  </si>
  <si>
    <t>Příplatek k vodorovnému přemístění výkopku/sypaniny z horniny tř. 1 až 4 ZKD 1000 m přes 10000 m</t>
  </si>
  <si>
    <t>38</t>
  </si>
  <si>
    <t>167101102</t>
  </si>
  <si>
    <t>Nakládání výkopku z hornin tř. 1 až 4 přes 100 m3</t>
  </si>
  <si>
    <t>Zpětný zásyp</t>
  </si>
  <si>
    <t>Nakládání ostatního výkopku je obsaženo v položkách výkopových prací</t>
  </si>
  <si>
    <t>39</t>
  </si>
  <si>
    <t>171101141</t>
  </si>
  <si>
    <t>Uložení sypaniny do 0,75 m3 násypu na 1 m silnice nebo železnice</t>
  </si>
  <si>
    <t>Urovnání 0,5 m za krajnici do hl. 0,4 m - 1,44 m3</t>
  </si>
  <si>
    <t>40</t>
  </si>
  <si>
    <t>171201201</t>
  </si>
  <si>
    <t>Uložení sypaniny na skládky</t>
  </si>
  <si>
    <t>Uložení na skládku Ostrava Vítkovice</t>
  </si>
  <si>
    <t>Odpočet zpětých zásypů</t>
  </si>
  <si>
    <t xml:space="preserve">Uložení na mezideponii </t>
  </si>
  <si>
    <t>41</t>
  </si>
  <si>
    <t>171201211</t>
  </si>
  <si>
    <t>Poplatek za uložení stavebního odpadu - zeminy a kameniva na skládce</t>
  </si>
  <si>
    <t>t</t>
  </si>
  <si>
    <t>Poplatek za skládku zeminy - Ostrava Vítkovice</t>
  </si>
  <si>
    <t>42</t>
  </si>
  <si>
    <t>174101101</t>
  </si>
  <si>
    <t>Zásyp jam, šachet rýh nebo kolem objektů sypaninou se zhutněním</t>
  </si>
  <si>
    <t>Zpětný zásyp po odkopu na pláň - výpočet z příčných řezů</t>
  </si>
  <si>
    <t>43</t>
  </si>
  <si>
    <t>M</t>
  </si>
  <si>
    <t>583439590</t>
  </si>
  <si>
    <t>kamenivo drcené hrubé frakce 32/63</t>
  </si>
  <si>
    <t>44</t>
  </si>
  <si>
    <t>181102302</t>
  </si>
  <si>
    <t>Úprava pláně v zářezech se zhutněním</t>
  </si>
  <si>
    <t>Sjezdy a rozšíření</t>
  </si>
  <si>
    <t>5,5</t>
  </si>
  <si>
    <t>48</t>
  </si>
  <si>
    <t>45</t>
  </si>
  <si>
    <t>181151311</t>
  </si>
  <si>
    <t>Plošná úprava terénu přes 500 m2 zemina tř 1 až 4 nerovnosti do 100 mm v rovinně a svahu do 1:5</t>
  </si>
  <si>
    <t>Plocha pro založení trávníku</t>
  </si>
  <si>
    <t>46</t>
  </si>
  <si>
    <t>47</t>
  </si>
  <si>
    <t>181451121</t>
  </si>
  <si>
    <t>Založení lučního trávníku výsevem plochy přes 1000 m2 v rovině a ve svahu do 1:5</t>
  </si>
  <si>
    <t>Krajnice</t>
  </si>
  <si>
    <t>00572472</t>
  </si>
  <si>
    <t>osivo směs travní krajinná-rovinná</t>
  </si>
  <si>
    <t>kg</t>
  </si>
  <si>
    <t>49</t>
  </si>
  <si>
    <t>50</t>
  </si>
  <si>
    <t>00572474</t>
  </si>
  <si>
    <t>osivo směs travní krajinná-svahová</t>
  </si>
  <si>
    <t>51</t>
  </si>
  <si>
    <t>182101101</t>
  </si>
  <si>
    <t>Svahování v zářezech v hornině tř. 1 až 4</t>
  </si>
  <si>
    <t>55</t>
  </si>
  <si>
    <t>52</t>
  </si>
  <si>
    <t>182201101</t>
  </si>
  <si>
    <t>Svahování násypů</t>
  </si>
  <si>
    <t>53</t>
  </si>
  <si>
    <t>54</t>
  </si>
  <si>
    <t>m</t>
  </si>
  <si>
    <t>56</t>
  </si>
  <si>
    <t>183403115</t>
  </si>
  <si>
    <t>Obdělání půdy kultivátorováním ve svahu do 1:2</t>
  </si>
  <si>
    <t>57</t>
  </si>
  <si>
    <t>183403161</t>
  </si>
  <si>
    <t>Obdělání půdy válením v rovině a svahu do 1:5</t>
  </si>
  <si>
    <t>58</t>
  </si>
  <si>
    <t>183551513</t>
  </si>
  <si>
    <t>Úprava půdy kombinátorem do 0,15 m ploch do 5 ha sklonu do 5</t>
  </si>
  <si>
    <t>ha</t>
  </si>
  <si>
    <t>59</t>
  </si>
  <si>
    <t>184802111</t>
  </si>
  <si>
    <t>Chemické odplevelení před založením kultury nad 20 m2 postřikem na široko v rovině a svahu do 1:5</t>
  </si>
  <si>
    <t>25234001</t>
  </si>
  <si>
    <t>herbicid totální systémový neselektivní</t>
  </si>
  <si>
    <t>litr</t>
  </si>
  <si>
    <t>Zaokrouhlení na litry</t>
  </si>
  <si>
    <t>Zakládání</t>
  </si>
  <si>
    <t>61</t>
  </si>
  <si>
    <t>212755214</t>
  </si>
  <si>
    <t>Trativody z drenážních trubek plastových flexibilních D 100 mm bez lože</t>
  </si>
  <si>
    <t>62</t>
  </si>
  <si>
    <t>214500311</t>
  </si>
  <si>
    <t>Zřízení výplně rýh s drenážním potrubím do DN 200 štěrkopískem v do 850 mm</t>
  </si>
  <si>
    <t>63</t>
  </si>
  <si>
    <t>58343872</t>
  </si>
  <si>
    <t>kamenivo drcené hrubé frakce 8/16</t>
  </si>
  <si>
    <t>64</t>
  </si>
  <si>
    <t>vtok</t>
  </si>
  <si>
    <t>výtok</t>
  </si>
  <si>
    <t>65</t>
  </si>
  <si>
    <t>66</t>
  </si>
  <si>
    <t>67</t>
  </si>
  <si>
    <t>68</t>
  </si>
  <si>
    <t>Vodorovné konstrukce</t>
  </si>
  <si>
    <t>69</t>
  </si>
  <si>
    <t>451313511</t>
  </si>
  <si>
    <t>Podkladní vrstva z betonu prostého se zvýšenými nároky na prostředí pod dlažbu tl do 100 mm</t>
  </si>
  <si>
    <t>70</t>
  </si>
  <si>
    <t>71</t>
  </si>
  <si>
    <t>457531112</t>
  </si>
  <si>
    <t>Filtrační vrstvy z hrubého drceného kameniva bez zhutnění frakce od 16 až 63 do 32 až 63 mm</t>
  </si>
  <si>
    <t>72</t>
  </si>
  <si>
    <t>73</t>
  </si>
  <si>
    <t>Komunikace pozemní</t>
  </si>
  <si>
    <t>74</t>
  </si>
  <si>
    <t>Stabilizace podloží vápnem do hl. 500 mm</t>
  </si>
  <si>
    <t>75</t>
  </si>
  <si>
    <t>58530170</t>
  </si>
  <si>
    <t>vápno nehašené CL 90-Q pro úpravu zemin standardní</t>
  </si>
  <si>
    <t>Stabilizace podloží vápnem do hl. 500 mm - dodávka stabilizační směsi</t>
  </si>
  <si>
    <t>3 % z objemové hmotnosti zhutněné zeminy (objemová hmotnost 1750 kg/m3), ztratné 1%</t>
  </si>
  <si>
    <t>76</t>
  </si>
  <si>
    <t>564752113</t>
  </si>
  <si>
    <t>Podklad z vibrovaného štěrku VŠ tl 170 mm</t>
  </si>
  <si>
    <t>77</t>
  </si>
  <si>
    <t>78</t>
  </si>
  <si>
    <t>564861111</t>
  </si>
  <si>
    <t>Podklad ze štěrkodrtě ŠD tl 200 mm</t>
  </si>
  <si>
    <t>79</t>
  </si>
  <si>
    <t>565155121</t>
  </si>
  <si>
    <t>Asfaltový beton vrstva podkladní ACP 16 (obalované kamenivo OKS) tl 70 mm š přes 3 m</t>
  </si>
  <si>
    <t>80</t>
  </si>
  <si>
    <t>569831112</t>
  </si>
  <si>
    <t>Zpevnění krajnic štěrkodrtí tl 110 mm</t>
  </si>
  <si>
    <t>81</t>
  </si>
  <si>
    <t>573211112</t>
  </si>
  <si>
    <t>Postřik živičný spojovací z asfaltu v množství 0,70 kg/m2</t>
  </si>
  <si>
    <t>82</t>
  </si>
  <si>
    <t>577134121</t>
  </si>
  <si>
    <t>Asfaltový beton vrstva obrusná ACO 11 (ABS) tř. I tl 40 mm š přes 3 m z nemodifikovaného asfaltu</t>
  </si>
  <si>
    <t>83</t>
  </si>
  <si>
    <t>599141111</t>
  </si>
  <si>
    <t>Vyplnění spár mezi silničními dílci živičnou zálivkou</t>
  </si>
  <si>
    <t>ZU</t>
  </si>
  <si>
    <t>Trubní vedení</t>
  </si>
  <si>
    <t>84</t>
  </si>
  <si>
    <t>899621111</t>
  </si>
  <si>
    <t>Obetonování drenážního potrubí betonem tř. C12/15 do 150 mm trub DN 100</t>
  </si>
  <si>
    <t>Obetonování podélného drénu</t>
  </si>
  <si>
    <t>Ostatní konstrukce a práce, bourání</t>
  </si>
  <si>
    <t>919726121</t>
  </si>
  <si>
    <t>Geotextilie pro ochranu, separaci a filtraci netkaná měrná hmotnost do 200 g/m2</t>
  </si>
  <si>
    <t>919735113</t>
  </si>
  <si>
    <t>Řezání stávajícího živičného krytu hl do 150 mm</t>
  </si>
  <si>
    <t>938908411</t>
  </si>
  <si>
    <t>Čištění vozovek splachováním vodou</t>
  </si>
  <si>
    <t>938909311.1</t>
  </si>
  <si>
    <t>Čištění vozovek metením strojně podkladu nebo krytu betonového nebo živičného</t>
  </si>
  <si>
    <t>997</t>
  </si>
  <si>
    <t>Přesun sutě</t>
  </si>
  <si>
    <t>997002511</t>
  </si>
  <si>
    <t>Vodorovné přemístění suti a vybouraných hmot bez naložení ale se složením a urovnáním do 1 km</t>
  </si>
  <si>
    <t>Vodorovné přemístění vybouraných hmot na místo drcení a do konstrukce polní cesty</t>
  </si>
  <si>
    <t>997002611</t>
  </si>
  <si>
    <t>Nakládání suti a vybouraných hmot</t>
  </si>
  <si>
    <t>Nakládání vybouraných hmot pro uložení do konstrukce polní cesty</t>
  </si>
  <si>
    <t>997006006</t>
  </si>
  <si>
    <t>Drcení stavebního odpadu z demolic ze zdiva z betonu prostého s dopravou do 100 m a naložením</t>
  </si>
  <si>
    <t>Drcení vybouraných hmot pro uložení do konstrukce polní cesty</t>
  </si>
  <si>
    <t>998</t>
  </si>
  <si>
    <t>Přesun hmot</t>
  </si>
  <si>
    <t>998225111</t>
  </si>
  <si>
    <t>Přesun hmot pro pozemní komunikace s krytem z kamene, monolitickým betonovým nebo živičným</t>
  </si>
  <si>
    <t>998225191</t>
  </si>
  <si>
    <t>Příplatek k přesunu hmot pro pozemní komunikace s krytem z kamene, živičným, betonovým do 1000 m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</si>
  <si>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</si>
  <si>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</si>
  <si>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</si>
  <si>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</si>
  <si>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</si>
  <si>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</si>
  <si>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kpl.</t>
  </si>
  <si>
    <t>1024</t>
  </si>
  <si>
    <t>Odběr vzorků zeminy pro určení hloubky stabilizace podloží - a 400 m</t>
  </si>
  <si>
    <t>011314000</t>
  </si>
  <si>
    <t>Archeologický dohled</t>
  </si>
  <si>
    <t>Zřízení archeologického dohledu</t>
  </si>
  <si>
    <t>011314001</t>
  </si>
  <si>
    <t>Protokolární předání dotčených pozemků a komunikací, uvedení do původního stavu, zpět jejich vlastníkům</t>
  </si>
  <si>
    <t>011314002</t>
  </si>
  <si>
    <t>Zajištění případného zvláštního užívání komunikace vč. zajištění rozhodnutí, poplatku, dodání a instalace dopravního značení</t>
  </si>
  <si>
    <t>011403000</t>
  </si>
  <si>
    <t>Průzkum výskytu nebezpečných látek bez rozlišení</t>
  </si>
  <si>
    <t>Zhotovení rozboru zeminy ukládané na skládku, včetně akreditovaného odběru</t>
  </si>
  <si>
    <t>VRN3</t>
  </si>
  <si>
    <t>Zařízení staveniště</t>
  </si>
  <si>
    <t>030001000</t>
  </si>
  <si>
    <t>VRN4</t>
  </si>
  <si>
    <t>Inženýrská činnost</t>
  </si>
  <si>
    <t>043194000</t>
  </si>
  <si>
    <t>Ostatní zkoušky</t>
  </si>
  <si>
    <t>Odvrty a kontrola v laboratoři - asfaltové vrstvy</t>
  </si>
  <si>
    <t>VRN9</t>
  </si>
  <si>
    <t>Ostatní náklady</t>
  </si>
  <si>
    <t>091504000</t>
  </si>
  <si>
    <t>Náklady související s publikační činností</t>
  </si>
  <si>
    <t>Dodávka a montáž prezentační tabule o financování z PRV - rozměr 210 x 220 cm, voděodolný materiál s životností minimálně 5 let</t>
  </si>
  <si>
    <t>např. PVC deska, potisk, instalace na ocelový pozinkovaný rám s příčným ztužením, 2 stojky z pozinkovaných I profilů</t>
  </si>
  <si>
    <t>s betonovým základem</t>
  </si>
  <si>
    <t>093105003</t>
  </si>
  <si>
    <t>Zajištění umístění štítků o povolení stavby</t>
  </si>
  <si>
    <t>093105004</t>
  </si>
  <si>
    <t>Zpracování a předání dokumentace skutečného provedení stavby (3 tištěné paré + 1 v elektr. podobě), zaměření skutečného provedení, (3+1), fotodokumentace</t>
  </si>
  <si>
    <t>Dokumentace skutečného provedení stavby včetně zaměření a fotodokumentace</t>
  </si>
  <si>
    <t>093105021_1</t>
  </si>
  <si>
    <t>Geodetické práce před zahájením stavby</t>
  </si>
  <si>
    <t>093105021_2</t>
  </si>
  <si>
    <t>Geodetické práce v průběhu stavby</t>
  </si>
  <si>
    <t>093106021</t>
  </si>
  <si>
    <t>Kontrola v laboratořích</t>
  </si>
  <si>
    <t>ks</t>
  </si>
  <si>
    <t>093106022</t>
  </si>
  <si>
    <t>Statické zatěžovací zkoušky</t>
  </si>
  <si>
    <t>Statické zatěžovací zkoušky na pláni před stabilizací  - a 100 m</t>
  </si>
  <si>
    <t>Statické zatěžovací zkoušky na pláni po stabilizaci - a 300 m</t>
  </si>
  <si>
    <t>Statické zatěžovací zkoušky na podkladní vrstvě vibrovaný štěrk - a 300 m</t>
  </si>
  <si>
    <t>Předběžná cena 4</t>
  </si>
  <si>
    <t>Předběžná cena 1</t>
  </si>
  <si>
    <t>Předběžná cena 2</t>
  </si>
  <si>
    <t>SO 02 - Polní cesta C4</t>
  </si>
  <si>
    <t>111151133</t>
  </si>
  <si>
    <t>Pokosení trávníku lučního plochy do 1000 m2 s odvozem do 20 km ve svahu do 1:1</t>
  </si>
  <si>
    <t>-527784322</t>
  </si>
  <si>
    <t>Výkresy č. D.2.2, D.2.3., D.2.4., D.2.5., TZ</t>
  </si>
  <si>
    <t>(195+5)*2</t>
  </si>
  <si>
    <t>-1410618476</t>
  </si>
  <si>
    <t>Pokosení před výstavbou cesty - plocha parcely</t>
  </si>
  <si>
    <t>3051</t>
  </si>
  <si>
    <t xml:space="preserve">Plocha parcely mínus plocha nové cesty </t>
  </si>
  <si>
    <t>3051-2100</t>
  </si>
  <si>
    <t>Plocha parcely mínus plocha nové cesty + krajnice</t>
  </si>
  <si>
    <t>3051-2100+2*415*0,5</t>
  </si>
  <si>
    <t>561780190</t>
  </si>
  <si>
    <t>Výkresy č. D.2.2., TZ</t>
  </si>
  <si>
    <t>11513853</t>
  </si>
  <si>
    <t>Výkresy č. D.2.2, TZ</t>
  </si>
  <si>
    <t>50*0,03</t>
  </si>
  <si>
    <t>113154114</t>
  </si>
  <si>
    <t>Frézování živičného krytu tl 100 mm pruh š 0,5 m pl do 500 m2 bez překážek v trase</t>
  </si>
  <si>
    <t>1883548033</t>
  </si>
  <si>
    <t>Výkresy č. D.2.2, D.2.3., D.2.4., D.2.5., D.2.7., TZ</t>
  </si>
  <si>
    <t>0,5*15,238</t>
  </si>
  <si>
    <t>34347519</t>
  </si>
  <si>
    <t>2300*0,3</t>
  </si>
  <si>
    <t>838253643</t>
  </si>
  <si>
    <t>InR mínus sejmutí ornice a podélná drenáž</t>
  </si>
  <si>
    <t>1010-690-125</t>
  </si>
  <si>
    <t>-90815469</t>
  </si>
  <si>
    <t>0,3*195</t>
  </si>
  <si>
    <t>1141339823</t>
  </si>
  <si>
    <t>125</t>
  </si>
  <si>
    <t>133409237</t>
  </si>
  <si>
    <t>125*0,3</t>
  </si>
  <si>
    <t>-1264341500</t>
  </si>
  <si>
    <t>Zasakovací jímka, km 0,005 000</t>
  </si>
  <si>
    <t>1*(1,5*3*2,5)</t>
  </si>
  <si>
    <t>1364205674</t>
  </si>
  <si>
    <t>0,3*11,25</t>
  </si>
  <si>
    <t>162601101</t>
  </si>
  <si>
    <t>Vodorovné přemístění do 4000 m výkopku/sypaniny z horniny tř. 1 až 4</t>
  </si>
  <si>
    <t>2112606629</t>
  </si>
  <si>
    <t>690</t>
  </si>
  <si>
    <t>43,75</t>
  </si>
  <si>
    <t>(195+5)*0,1</t>
  </si>
  <si>
    <t>-1089397230</t>
  </si>
  <si>
    <t>Vodorovný přesun na skládku zeminy - Ostrava Vítkovice (vzdálenost od těžiště polní cesty 18 km)</t>
  </si>
  <si>
    <t>195</t>
  </si>
  <si>
    <t>-43,75</t>
  </si>
  <si>
    <t>125+11,25</t>
  </si>
  <si>
    <t>-905962838</t>
  </si>
  <si>
    <t>195*(18-10)</t>
  </si>
  <si>
    <t>-43,75*(18-10)</t>
  </si>
  <si>
    <t>(125+11,25)*(18-10)</t>
  </si>
  <si>
    <t>-984755797</t>
  </si>
  <si>
    <t>Nakládání ornice pro ozelenění násypů, zářezů</t>
  </si>
  <si>
    <t>-501437349</t>
  </si>
  <si>
    <t>2 x sjezd</t>
  </si>
  <si>
    <t>2*1,44</t>
  </si>
  <si>
    <t>1831197006</t>
  </si>
  <si>
    <t>2038466461</t>
  </si>
  <si>
    <t>195*1,8</t>
  </si>
  <si>
    <t>-43,75*1,8</t>
  </si>
  <si>
    <t>(125+11,25)*1,8</t>
  </si>
  <si>
    <t>240133128</t>
  </si>
  <si>
    <t>Výkresy č. D.2.2, D.2.3., D.2.4., D.2.5., D.2.6., TZ</t>
  </si>
  <si>
    <t>41,5</t>
  </si>
  <si>
    <t>Zasypání zasakovací jímky</t>
  </si>
  <si>
    <t>1*1,5*3*0,5</t>
  </si>
  <si>
    <t>1949631994</t>
  </si>
  <si>
    <t>Úprava pláně - InR 2300 m2</t>
  </si>
  <si>
    <t>2300</t>
  </si>
  <si>
    <t>13,5</t>
  </si>
  <si>
    <t>km 0,193 00 C113 vpravo</t>
  </si>
  <si>
    <t>km 0,380 00</t>
  </si>
  <si>
    <t>5.5</t>
  </si>
  <si>
    <t>-1544124418</t>
  </si>
  <si>
    <t>639917407</t>
  </si>
  <si>
    <t>2*415*0,5</t>
  </si>
  <si>
    <t>-1755627912</t>
  </si>
  <si>
    <t>1366*0,015 'Přepočtené koeficientem množství</t>
  </si>
  <si>
    <t>181411123</t>
  </si>
  <si>
    <t>Založení lučního trávníku výsevem plochy do 1000 m2 ve svahu do 1:1</t>
  </si>
  <si>
    <t>-326357166</t>
  </si>
  <si>
    <t>195+5</t>
  </si>
  <si>
    <t>1993180792</t>
  </si>
  <si>
    <t>200*0,015 'Přepočtené koeficientem množství</t>
  </si>
  <si>
    <t>329638724</t>
  </si>
  <si>
    <t>1533437773</t>
  </si>
  <si>
    <t>182301121</t>
  </si>
  <si>
    <t>Rozprostření ornice pl do 500 m2 ve svahu přes 1:5 tl vrstvy do 100 mm</t>
  </si>
  <si>
    <t>-1960464899</t>
  </si>
  <si>
    <t>1831391036</t>
  </si>
  <si>
    <t>-983574250</t>
  </si>
  <si>
    <t>181276866</t>
  </si>
  <si>
    <t>(3051-2100)/10000</t>
  </si>
  <si>
    <t>741604163</t>
  </si>
  <si>
    <t>Urovnání 0,5 m za krajnici do hl. 0,4 m - 1,44 m3 - 2 x sjezd</t>
  </si>
  <si>
    <t>2*1,44*1,85</t>
  </si>
  <si>
    <t>933398702</t>
  </si>
  <si>
    <t xml:space="preserve">Plocha parcely  </t>
  </si>
  <si>
    <t>-1592037625</t>
  </si>
  <si>
    <t>3051/10000*5</t>
  </si>
  <si>
    <t>0,474</t>
  </si>
  <si>
    <t>-1209914444</t>
  </si>
  <si>
    <t>Délka podélného drénu ve skutečnosti 412 m</t>
  </si>
  <si>
    <t>412</t>
  </si>
  <si>
    <t>687437240</t>
  </si>
  <si>
    <t>-2087934081</t>
  </si>
  <si>
    <t>Objem podélné drenáže InR - 125 m3</t>
  </si>
  <si>
    <t>125*1,85</t>
  </si>
  <si>
    <t>1390584069</t>
  </si>
  <si>
    <t>Příčný žlab Z1</t>
  </si>
  <si>
    <t>6,25+1,75</t>
  </si>
  <si>
    <t>4,5+2,0</t>
  </si>
  <si>
    <t>-512074346</t>
  </si>
  <si>
    <t>Zasakovací jímka, km 0,005 000 - výplň</t>
  </si>
  <si>
    <t>1*1,5*3*2,0</t>
  </si>
  <si>
    <t>465513127</t>
  </si>
  <si>
    <t>Dlažba z lomového kamene na cementovou maltu s vyspárováním tl 200 mm</t>
  </si>
  <si>
    <t>1882482293</t>
  </si>
  <si>
    <t>561081121</t>
  </si>
  <si>
    <t>Zřízení podkladu ze zeminy upravené vápnem, cementem, směsnými pojivy tl 500 mm plochy do 5000 m2</t>
  </si>
  <si>
    <t>2041584072</t>
  </si>
  <si>
    <t xml:space="preserve">Plocha stabilizace InR - 2090 m2 </t>
  </si>
  <si>
    <t>2090</t>
  </si>
  <si>
    <t>-1225474383</t>
  </si>
  <si>
    <t>2114,5*0,5 = 1057,25 m3</t>
  </si>
  <si>
    <t>1057,25*1750 = 1850187,5 kg = 1850,2 t</t>
  </si>
  <si>
    <t xml:space="preserve">1850,2*0,03*1,01 </t>
  </si>
  <si>
    <t>564231111</t>
  </si>
  <si>
    <t>Podklad nebo podsyp ze štěrkopísku ŠP tl 100 mm</t>
  </si>
  <si>
    <t>1293462473</t>
  </si>
  <si>
    <t>1,325*11,4</t>
  </si>
  <si>
    <t>564281111</t>
  </si>
  <si>
    <t>Podklad nebo podsyp ze štěrkopísku ŠP tl 300 mm</t>
  </si>
  <si>
    <t>923929753</t>
  </si>
  <si>
    <t>1*0,6*2</t>
  </si>
  <si>
    <t>506149417</t>
  </si>
  <si>
    <t>InR 2060 m2</t>
  </si>
  <si>
    <t>2060</t>
  </si>
  <si>
    <t>-873344952</t>
  </si>
  <si>
    <t>InR 2210 m2</t>
  </si>
  <si>
    <t>2210</t>
  </si>
  <si>
    <t>1313048552</t>
  </si>
  <si>
    <t>InR 1580 m2</t>
  </si>
  <si>
    <t>1580</t>
  </si>
  <si>
    <t>13,5+8</t>
  </si>
  <si>
    <t>-2000402413</t>
  </si>
  <si>
    <t>-1006470316</t>
  </si>
  <si>
    <t>Mezi vrstvami ACO 11 a ACP 16+, InR 1550 m2</t>
  </si>
  <si>
    <t>Sjezdy a rozšíření 2*5,5+13,5+8 = 32,5 m2</t>
  </si>
  <si>
    <t>1550+32,5</t>
  </si>
  <si>
    <t>Mezi vrstvami ACP 16+ a VŠ, InR 1990 m2</t>
  </si>
  <si>
    <t>1990+32,5</t>
  </si>
  <si>
    <t>562645533</t>
  </si>
  <si>
    <t>InR 1535 m2</t>
  </si>
  <si>
    <t>1535</t>
  </si>
  <si>
    <t>-1073400295</t>
  </si>
  <si>
    <t>Výkresy č. D.2.2, D.2.7., TZ</t>
  </si>
  <si>
    <t>16,238</t>
  </si>
  <si>
    <t>8,7+7,5</t>
  </si>
  <si>
    <t>-516512717</t>
  </si>
  <si>
    <t>919511112</t>
  </si>
  <si>
    <t>Čela propustků z lomového kamene</t>
  </si>
  <si>
    <t>1535670238</t>
  </si>
  <si>
    <t>2*(0,7*0,625*0,5)*0,5</t>
  </si>
  <si>
    <t>371918408</t>
  </si>
  <si>
    <t>Zasakovací jímka, km 0,005 00</t>
  </si>
  <si>
    <t>1*(1,5*2+1,5*3+3*2)*2</t>
  </si>
  <si>
    <t>281331817</t>
  </si>
  <si>
    <t>935111211</t>
  </si>
  <si>
    <t>Osazení příkopového žlabu do štěrkopísku tl 100 mm z betonových tvárnic š 800 mm</t>
  </si>
  <si>
    <t>-1456315196</t>
  </si>
  <si>
    <t>1+1</t>
  </si>
  <si>
    <t>Žlab BGZ-S NW 500 dl. 2500 mm</t>
  </si>
  <si>
    <t>-1989095755</t>
  </si>
  <si>
    <t>Matka speciální</t>
  </si>
  <si>
    <t>-693745056</t>
  </si>
  <si>
    <t>(10/0,5)*4</t>
  </si>
  <si>
    <t>Předběžná cena 5</t>
  </si>
  <si>
    <t>Šrou č.zn 10x35</t>
  </si>
  <si>
    <t>1500226559</t>
  </si>
  <si>
    <t>Litinový rošt NW500 E600 kN</t>
  </si>
  <si>
    <t>1979203424</t>
  </si>
  <si>
    <t>10/0,5</t>
  </si>
  <si>
    <t>935113212</t>
  </si>
  <si>
    <t>Osazení odvodňovacího betonového žlabu s krycím roštem šířky přes 200 mm</t>
  </si>
  <si>
    <t>43340064</t>
  </si>
  <si>
    <t>1779729733</t>
  </si>
  <si>
    <t>Čištění polní cesty C37 po výjezdu techniky na ZU - 50 m na každou stranu</t>
  </si>
  <si>
    <t>2*50*3,0</t>
  </si>
  <si>
    <t>1183422692</t>
  </si>
  <si>
    <t>Předběžná cena</t>
  </si>
  <si>
    <t>žlabovka betonová TBM-Q 90-600 50 x 60 x 6 cm</t>
  </si>
  <si>
    <t>-1408865859</t>
  </si>
  <si>
    <t>2+2</t>
  </si>
  <si>
    <t>-1923435589</t>
  </si>
  <si>
    <t>Frézování pruhu na ZU</t>
  </si>
  <si>
    <t>1,95*2</t>
  </si>
  <si>
    <t>-1718691870</t>
  </si>
  <si>
    <t>1322492913</t>
  </si>
  <si>
    <t>1,95</t>
  </si>
  <si>
    <t>-748121788</t>
  </si>
  <si>
    <t>23013260</t>
  </si>
  <si>
    <t>461153475</t>
  </si>
  <si>
    <t>-94896476</t>
  </si>
  <si>
    <t>19686370</t>
  </si>
  <si>
    <t>-72210894</t>
  </si>
  <si>
    <t>-223606835</t>
  </si>
  <si>
    <t>-909047985</t>
  </si>
  <si>
    <t>-56306575</t>
  </si>
  <si>
    <t>621186651</t>
  </si>
  <si>
    <t>1378321873</t>
  </si>
  <si>
    <t>-946881017</t>
  </si>
  <si>
    <t>1147716119</t>
  </si>
  <si>
    <t>-18138936</t>
  </si>
  <si>
    <t>-1939934227</t>
  </si>
  <si>
    <t>-1446803200</t>
  </si>
  <si>
    <t>Kód PRV</t>
  </si>
  <si>
    <t>001.01</t>
  </si>
  <si>
    <t>007.01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</si>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</sst>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49" fontId="22" fillId="0" borderId="22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49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8" fillId="0" borderId="0" xfId="0" applyNumberFormat="1" applyFont="1"/>
    <xf numFmtId="49" fontId="11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opLeftCell="A91" workbookViewId="0">
      <selection activeCell="L2" sqref="L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7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48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20"/>
      <c r="BE5" s="255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4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20"/>
      <c r="BE6" s="256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56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56"/>
      <c r="BS8" s="17" t="s">
        <v>6</v>
      </c>
    </row>
    <row r="9" spans="1:74" s="1" customFormat="1" ht="14.45" customHeight="1" x14ac:dyDescent="0.2">
      <c r="B9" s="20"/>
      <c r="AR9" s="20"/>
      <c r="BE9" s="256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26</v>
      </c>
      <c r="AR10" s="20"/>
      <c r="BE10" s="256"/>
      <c r="BS10" s="17" t="s">
        <v>6</v>
      </c>
    </row>
    <row r="11" spans="1:74" s="1" customFormat="1" ht="18.399999999999999" customHeight="1" x14ac:dyDescent="0.2">
      <c r="B11" s="20"/>
      <c r="E11" s="25" t="s">
        <v>27</v>
      </c>
      <c r="AK11" s="27" t="s">
        <v>28</v>
      </c>
      <c r="AN11" s="25" t="s">
        <v>1</v>
      </c>
      <c r="AR11" s="20"/>
      <c r="BE11" s="256"/>
      <c r="BS11" s="17" t="s">
        <v>6</v>
      </c>
    </row>
    <row r="12" spans="1:74" s="1" customFormat="1" ht="6.95" customHeight="1" x14ac:dyDescent="0.2">
      <c r="B12" s="20"/>
      <c r="AR12" s="20"/>
      <c r="BE12" s="256"/>
      <c r="BS12" s="17" t="s">
        <v>6</v>
      </c>
    </row>
    <row r="13" spans="1:74" s="1" customFormat="1" ht="12" customHeight="1" x14ac:dyDescent="0.2">
      <c r="B13" s="20"/>
      <c r="D13" s="27" t="s">
        <v>29</v>
      </c>
      <c r="AK13" s="27" t="s">
        <v>25</v>
      </c>
      <c r="AN13" s="29" t="s">
        <v>30</v>
      </c>
      <c r="AR13" s="20"/>
      <c r="BE13" s="256"/>
      <c r="BS13" s="17" t="s">
        <v>6</v>
      </c>
    </row>
    <row r="14" spans="1:74" ht="12.75" x14ac:dyDescent="0.2">
      <c r="B14" s="20"/>
      <c r="E14" s="250" t="s">
        <v>30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7" t="s">
        <v>28</v>
      </c>
      <c r="AN14" s="29" t="s">
        <v>30</v>
      </c>
      <c r="AR14" s="20"/>
      <c r="BE14" s="256"/>
      <c r="BS14" s="17" t="s">
        <v>6</v>
      </c>
    </row>
    <row r="15" spans="1:74" s="1" customFormat="1" ht="6.95" customHeight="1" x14ac:dyDescent="0.2">
      <c r="B15" s="20"/>
      <c r="AR15" s="20"/>
      <c r="BE15" s="256"/>
      <c r="BS15" s="17" t="s">
        <v>3</v>
      </c>
    </row>
    <row r="16" spans="1:74" s="1" customFormat="1" ht="12" customHeight="1" x14ac:dyDescent="0.2">
      <c r="B16" s="20"/>
      <c r="D16" s="27" t="s">
        <v>31</v>
      </c>
      <c r="AK16" s="27" t="s">
        <v>25</v>
      </c>
      <c r="AN16" s="25" t="s">
        <v>32</v>
      </c>
      <c r="AR16" s="20"/>
      <c r="BE16" s="256"/>
      <c r="BS16" s="17" t="s">
        <v>3</v>
      </c>
    </row>
    <row r="17" spans="1:71" s="1" customFormat="1" ht="18.399999999999999" customHeight="1" x14ac:dyDescent="0.2">
      <c r="B17" s="20"/>
      <c r="E17" s="25" t="s">
        <v>33</v>
      </c>
      <c r="AK17" s="27" t="s">
        <v>28</v>
      </c>
      <c r="AN17" s="25" t="s">
        <v>1</v>
      </c>
      <c r="AR17" s="20"/>
      <c r="BE17" s="256"/>
      <c r="BS17" s="17" t="s">
        <v>34</v>
      </c>
    </row>
    <row r="18" spans="1:71" s="1" customFormat="1" ht="6.95" customHeight="1" x14ac:dyDescent="0.2">
      <c r="B18" s="20"/>
      <c r="AR18" s="20"/>
      <c r="BE18" s="256"/>
      <c r="BS18" s="17" t="s">
        <v>6</v>
      </c>
    </row>
    <row r="19" spans="1:71" s="1" customFormat="1" ht="12" customHeight="1" x14ac:dyDescent="0.2">
      <c r="B19" s="20"/>
      <c r="D19" s="27" t="s">
        <v>35</v>
      </c>
      <c r="AK19" s="27" t="s">
        <v>25</v>
      </c>
      <c r="AN19" s="25" t="s">
        <v>32</v>
      </c>
      <c r="AR19" s="20"/>
      <c r="BE19" s="256"/>
      <c r="BS19" s="17" t="s">
        <v>6</v>
      </c>
    </row>
    <row r="20" spans="1:71" s="1" customFormat="1" ht="18.399999999999999" customHeight="1" x14ac:dyDescent="0.2">
      <c r="B20" s="20"/>
      <c r="E20" s="25" t="s">
        <v>33</v>
      </c>
      <c r="AK20" s="27" t="s">
        <v>28</v>
      </c>
      <c r="AN20" s="25" t="s">
        <v>1</v>
      </c>
      <c r="AR20" s="20"/>
      <c r="BE20" s="256"/>
      <c r="BS20" s="17" t="s">
        <v>34</v>
      </c>
    </row>
    <row r="21" spans="1:71" s="1" customFormat="1" ht="6.95" customHeight="1" x14ac:dyDescent="0.2">
      <c r="B21" s="20"/>
      <c r="AR21" s="20"/>
      <c r="BE21" s="256"/>
    </row>
    <row r="22" spans="1:71" s="1" customFormat="1" ht="12" customHeight="1" x14ac:dyDescent="0.2">
      <c r="B22" s="20"/>
      <c r="D22" s="27" t="s">
        <v>36</v>
      </c>
      <c r="AR22" s="20"/>
      <c r="BE22" s="256"/>
    </row>
    <row r="23" spans="1:71" s="1" customFormat="1" ht="16.5" customHeight="1" x14ac:dyDescent="0.2">
      <c r="B23" s="20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0"/>
      <c r="BE23" s="256"/>
    </row>
    <row r="24" spans="1:71" s="1" customFormat="1" ht="6.95" customHeight="1" x14ac:dyDescent="0.2">
      <c r="B24" s="20"/>
      <c r="AR24" s="20"/>
      <c r="BE24" s="256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6"/>
    </row>
    <row r="26" spans="1:71" s="2" customFormat="1" ht="25.9" customHeight="1" x14ac:dyDescent="0.2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8" t="e">
        <f>ROUND(AG94,2)</f>
        <v>#REF!</v>
      </c>
      <c r="AL26" s="259"/>
      <c r="AM26" s="259"/>
      <c r="AN26" s="259"/>
      <c r="AO26" s="259"/>
      <c r="AP26" s="32"/>
      <c r="AQ26" s="32"/>
      <c r="AR26" s="33"/>
      <c r="BE26" s="256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56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3" t="s">
        <v>38</v>
      </c>
      <c r="M28" s="253"/>
      <c r="N28" s="253"/>
      <c r="O28" s="253"/>
      <c r="P28" s="253"/>
      <c r="Q28" s="32"/>
      <c r="R28" s="32"/>
      <c r="S28" s="32"/>
      <c r="T28" s="32"/>
      <c r="U28" s="32"/>
      <c r="V28" s="32"/>
      <c r="W28" s="253" t="s">
        <v>39</v>
      </c>
      <c r="X28" s="253"/>
      <c r="Y28" s="253"/>
      <c r="Z28" s="253"/>
      <c r="AA28" s="253"/>
      <c r="AB28" s="253"/>
      <c r="AC28" s="253"/>
      <c r="AD28" s="253"/>
      <c r="AE28" s="253"/>
      <c r="AF28" s="32"/>
      <c r="AG28" s="32"/>
      <c r="AH28" s="32"/>
      <c r="AI28" s="32"/>
      <c r="AJ28" s="32"/>
      <c r="AK28" s="253" t="s">
        <v>40</v>
      </c>
      <c r="AL28" s="253"/>
      <c r="AM28" s="253"/>
      <c r="AN28" s="253"/>
      <c r="AO28" s="253"/>
      <c r="AP28" s="32"/>
      <c r="AQ28" s="32"/>
      <c r="AR28" s="33"/>
      <c r="BE28" s="256"/>
    </row>
    <row r="29" spans="1:71" s="3" customFormat="1" ht="14.45" customHeight="1" x14ac:dyDescent="0.2">
      <c r="B29" s="37"/>
      <c r="D29" s="27" t="s">
        <v>41</v>
      </c>
      <c r="F29" s="27" t="s">
        <v>42</v>
      </c>
      <c r="L29" s="229">
        <v>0.21</v>
      </c>
      <c r="M29" s="230"/>
      <c r="N29" s="230"/>
      <c r="O29" s="230"/>
      <c r="P29" s="230"/>
      <c r="W29" s="254" t="e">
        <f>ROUND(AZ94, 2)</f>
        <v>#REF!</v>
      </c>
      <c r="X29" s="230"/>
      <c r="Y29" s="230"/>
      <c r="Z29" s="230"/>
      <c r="AA29" s="230"/>
      <c r="AB29" s="230"/>
      <c r="AC29" s="230"/>
      <c r="AD29" s="230"/>
      <c r="AE29" s="230"/>
      <c r="AK29" s="254" t="e">
        <f>ROUND(AV94, 2)</f>
        <v>#REF!</v>
      </c>
      <c r="AL29" s="230"/>
      <c r="AM29" s="230"/>
      <c r="AN29" s="230"/>
      <c r="AO29" s="230"/>
      <c r="AR29" s="37"/>
      <c r="BE29" s="257"/>
    </row>
    <row r="30" spans="1:71" s="3" customFormat="1" ht="14.45" customHeight="1" x14ac:dyDescent="0.2">
      <c r="B30" s="37"/>
      <c r="F30" s="27" t="s">
        <v>43</v>
      </c>
      <c r="L30" s="229">
        <v>0.15</v>
      </c>
      <c r="M30" s="230"/>
      <c r="N30" s="230"/>
      <c r="O30" s="230"/>
      <c r="P30" s="230"/>
      <c r="W30" s="254" t="e">
        <f>ROUND(BA94, 2)</f>
        <v>#REF!</v>
      </c>
      <c r="X30" s="230"/>
      <c r="Y30" s="230"/>
      <c r="Z30" s="230"/>
      <c r="AA30" s="230"/>
      <c r="AB30" s="230"/>
      <c r="AC30" s="230"/>
      <c r="AD30" s="230"/>
      <c r="AE30" s="230"/>
      <c r="AK30" s="254" t="e">
        <f>ROUND(AW94, 2)</f>
        <v>#REF!</v>
      </c>
      <c r="AL30" s="230"/>
      <c r="AM30" s="230"/>
      <c r="AN30" s="230"/>
      <c r="AO30" s="230"/>
      <c r="AR30" s="37"/>
      <c r="BE30" s="257"/>
    </row>
    <row r="31" spans="1:71" s="3" customFormat="1" ht="14.45" hidden="1" customHeight="1" x14ac:dyDescent="0.2">
      <c r="B31" s="37"/>
      <c r="F31" s="27" t="s">
        <v>44</v>
      </c>
      <c r="L31" s="229">
        <v>0.21</v>
      </c>
      <c r="M31" s="230"/>
      <c r="N31" s="230"/>
      <c r="O31" s="230"/>
      <c r="P31" s="230"/>
      <c r="W31" s="254" t="e">
        <f>ROUND(BB94, 2)</f>
        <v>#REF!</v>
      </c>
      <c r="X31" s="230"/>
      <c r="Y31" s="230"/>
      <c r="Z31" s="230"/>
      <c r="AA31" s="230"/>
      <c r="AB31" s="230"/>
      <c r="AC31" s="230"/>
      <c r="AD31" s="230"/>
      <c r="AE31" s="230"/>
      <c r="AK31" s="254">
        <v>0</v>
      </c>
      <c r="AL31" s="230"/>
      <c r="AM31" s="230"/>
      <c r="AN31" s="230"/>
      <c r="AO31" s="230"/>
      <c r="AR31" s="37"/>
      <c r="BE31" s="257"/>
    </row>
    <row r="32" spans="1:71" s="3" customFormat="1" ht="14.45" hidden="1" customHeight="1" x14ac:dyDescent="0.2">
      <c r="B32" s="37"/>
      <c r="F32" s="27" t="s">
        <v>45</v>
      </c>
      <c r="L32" s="229">
        <v>0.15</v>
      </c>
      <c r="M32" s="230"/>
      <c r="N32" s="230"/>
      <c r="O32" s="230"/>
      <c r="P32" s="230"/>
      <c r="W32" s="254" t="e">
        <f>ROUND(BC94, 2)</f>
        <v>#REF!</v>
      </c>
      <c r="X32" s="230"/>
      <c r="Y32" s="230"/>
      <c r="Z32" s="230"/>
      <c r="AA32" s="230"/>
      <c r="AB32" s="230"/>
      <c r="AC32" s="230"/>
      <c r="AD32" s="230"/>
      <c r="AE32" s="230"/>
      <c r="AK32" s="254">
        <v>0</v>
      </c>
      <c r="AL32" s="230"/>
      <c r="AM32" s="230"/>
      <c r="AN32" s="230"/>
      <c r="AO32" s="230"/>
      <c r="AR32" s="37"/>
      <c r="BE32" s="257"/>
    </row>
    <row r="33" spans="1:57" s="3" customFormat="1" ht="14.45" hidden="1" customHeight="1" x14ac:dyDescent="0.2">
      <c r="B33" s="37"/>
      <c r="F33" s="27" t="s">
        <v>46</v>
      </c>
      <c r="L33" s="229">
        <v>0</v>
      </c>
      <c r="M33" s="230"/>
      <c r="N33" s="230"/>
      <c r="O33" s="230"/>
      <c r="P33" s="230"/>
      <c r="W33" s="254" t="e">
        <f>ROUND(BD94, 2)</f>
        <v>#REF!</v>
      </c>
      <c r="X33" s="230"/>
      <c r="Y33" s="230"/>
      <c r="Z33" s="230"/>
      <c r="AA33" s="230"/>
      <c r="AB33" s="230"/>
      <c r="AC33" s="230"/>
      <c r="AD33" s="230"/>
      <c r="AE33" s="230"/>
      <c r="AK33" s="254">
        <v>0</v>
      </c>
      <c r="AL33" s="230"/>
      <c r="AM33" s="230"/>
      <c r="AN33" s="230"/>
      <c r="AO33" s="230"/>
      <c r="AR33" s="37"/>
      <c r="BE33" s="257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56"/>
    </row>
    <row r="35" spans="1:57" s="2" customFormat="1" ht="25.9" customHeight="1" x14ac:dyDescent="0.2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33" t="s">
        <v>49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5" t="e">
        <f>SUM(AK26:AK33)</f>
        <v>#REF!</v>
      </c>
      <c r="AL35" s="234"/>
      <c r="AM35" s="234"/>
      <c r="AN35" s="234"/>
      <c r="AO35" s="236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24/18</v>
      </c>
      <c r="AR84" s="51"/>
    </row>
    <row r="85" spans="1:91" s="5" customFormat="1" ht="36.950000000000003" customHeight="1" x14ac:dyDescent="0.2">
      <c r="B85" s="52"/>
      <c r="C85" s="53" t="s">
        <v>16</v>
      </c>
      <c r="L85" s="245" t="str">
        <f>K6</f>
        <v>Realizace společných zařízení v k. ú. Stará Ves n. O. - I. etapa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k. ú. Stará Ves nad Ondřejnicí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7" t="str">
        <f>IF(AN8= "","",AN8)</f>
        <v>13. 5. 2019</v>
      </c>
      <c r="AN87" s="247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7.95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ČR - SPÚ, KPÚ pro Moravskoslezský kraj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43" t="str">
        <f>IF(E17="","",E17)</f>
        <v>Hanousek s.r.o.,Barákova 2745/41, 796 01 Prostějov</v>
      </c>
      <c r="AN89" s="244"/>
      <c r="AO89" s="244"/>
      <c r="AP89" s="244"/>
      <c r="AQ89" s="32"/>
      <c r="AR89" s="33"/>
      <c r="AS89" s="239" t="s">
        <v>57</v>
      </c>
      <c r="AT89" s="24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27.95" customHeight="1" x14ac:dyDescent="0.2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35</v>
      </c>
      <c r="AJ90" s="32"/>
      <c r="AK90" s="32"/>
      <c r="AL90" s="32"/>
      <c r="AM90" s="243" t="str">
        <f>IF(E20="","",E20)</f>
        <v>Hanousek s.r.o.,Barákova 2745/41, 796 01 Prostějov</v>
      </c>
      <c r="AN90" s="244"/>
      <c r="AO90" s="244"/>
      <c r="AP90" s="244"/>
      <c r="AQ90" s="32"/>
      <c r="AR90" s="33"/>
      <c r="AS90" s="241"/>
      <c r="AT90" s="24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1"/>
      <c r="AT91" s="24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25" t="s">
        <v>58</v>
      </c>
      <c r="D92" s="226"/>
      <c r="E92" s="226"/>
      <c r="F92" s="226"/>
      <c r="G92" s="226"/>
      <c r="H92" s="60"/>
      <c r="I92" s="227" t="s">
        <v>59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32" t="s">
        <v>60</v>
      </c>
      <c r="AH92" s="226"/>
      <c r="AI92" s="226"/>
      <c r="AJ92" s="226"/>
      <c r="AK92" s="226"/>
      <c r="AL92" s="226"/>
      <c r="AM92" s="226"/>
      <c r="AN92" s="227" t="s">
        <v>61</v>
      </c>
      <c r="AO92" s="226"/>
      <c r="AP92" s="231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4" t="e">
        <f>ROUND(SUM(AG95:AG105),2)</f>
        <v>#REF!</v>
      </c>
      <c r="AH94" s="224"/>
      <c r="AI94" s="224"/>
      <c r="AJ94" s="224"/>
      <c r="AK94" s="224"/>
      <c r="AL94" s="224"/>
      <c r="AM94" s="224"/>
      <c r="AN94" s="221" t="e">
        <f t="shared" ref="AN94:AN105" si="0">SUM(AG94,AT94)</f>
        <v>#REF!</v>
      </c>
      <c r="AO94" s="221"/>
      <c r="AP94" s="221"/>
      <c r="AQ94" s="72" t="s">
        <v>1</v>
      </c>
      <c r="AR94" s="68"/>
      <c r="AS94" s="73">
        <f>ROUND(SUM(AS95:AS105),2)</f>
        <v>0</v>
      </c>
      <c r="AT94" s="74" t="e">
        <f t="shared" ref="AT94:AT105" si="1">ROUND(SUM(AV94:AW94),2)</f>
        <v>#REF!</v>
      </c>
      <c r="AU94" s="75" t="e">
        <f>ROUND(SUM(AU95:AU105),5)</f>
        <v>#REF!</v>
      </c>
      <c r="AV94" s="74" t="e">
        <f>ROUND(AZ94*L29,2)</f>
        <v>#REF!</v>
      </c>
      <c r="AW94" s="74" t="e">
        <f>ROUND(BA94*L30,2)</f>
        <v>#REF!</v>
      </c>
      <c r="AX94" s="74" t="e">
        <f>ROUND(BB94*L29,2)</f>
        <v>#REF!</v>
      </c>
      <c r="AY94" s="74" t="e">
        <f>ROUND(BC94*L30,2)</f>
        <v>#REF!</v>
      </c>
      <c r="AZ94" s="74" t="e">
        <f>ROUND(SUM(AZ95:AZ105),2)</f>
        <v>#REF!</v>
      </c>
      <c r="BA94" s="74" t="e">
        <f>ROUND(SUM(BA95:BA105),2)</f>
        <v>#REF!</v>
      </c>
      <c r="BB94" s="74" t="e">
        <f>ROUND(SUM(BB95:BB105),2)</f>
        <v>#REF!</v>
      </c>
      <c r="BC94" s="74" t="e">
        <f>ROUND(SUM(BC95:BC105),2)</f>
        <v>#REF!</v>
      </c>
      <c r="BD94" s="76" t="e">
        <f>ROUND(SUM(BD95:BD105),2)</f>
        <v>#REF!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27" customHeight="1" x14ac:dyDescent="0.2">
      <c r="A95" s="79" t="s">
        <v>81</v>
      </c>
      <c r="B95" s="80"/>
      <c r="C95" s="81"/>
      <c r="D95" s="228" t="s">
        <v>82</v>
      </c>
      <c r="E95" s="228"/>
      <c r="F95" s="228"/>
      <c r="G95" s="228"/>
      <c r="H95" s="228"/>
      <c r="I95" s="82"/>
      <c r="J95" s="228" t="s">
        <v>83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2" t="e">
        <f>#REF!</f>
        <v>#REF!</v>
      </c>
      <c r="AH95" s="223"/>
      <c r="AI95" s="223"/>
      <c r="AJ95" s="223"/>
      <c r="AK95" s="223"/>
      <c r="AL95" s="223"/>
      <c r="AM95" s="223"/>
      <c r="AN95" s="222" t="e">
        <f t="shared" si="0"/>
        <v>#REF!</v>
      </c>
      <c r="AO95" s="223"/>
      <c r="AP95" s="223"/>
      <c r="AQ95" s="83" t="s">
        <v>84</v>
      </c>
      <c r="AR95" s="80"/>
      <c r="AS95" s="84">
        <v>0</v>
      </c>
      <c r="AT95" s="85" t="e">
        <f t="shared" si="1"/>
        <v>#REF!</v>
      </c>
      <c r="AU95" s="86" t="e">
        <f>#REF!</f>
        <v>#REF!</v>
      </c>
      <c r="AV95" s="85" t="e">
        <f>#REF!</f>
        <v>#REF!</v>
      </c>
      <c r="AW95" s="85" t="e">
        <f>#REF!</f>
        <v>#REF!</v>
      </c>
      <c r="AX95" s="85" t="e">
        <f>#REF!</f>
        <v>#REF!</v>
      </c>
      <c r="AY95" s="85" t="e">
        <f>#REF!</f>
        <v>#REF!</v>
      </c>
      <c r="AZ95" s="85" t="e">
        <f>#REF!</f>
        <v>#REF!</v>
      </c>
      <c r="BA95" s="85" t="e">
        <f>#REF!</f>
        <v>#REF!</v>
      </c>
      <c r="BB95" s="85" t="e">
        <f>#REF!</f>
        <v>#REF!</v>
      </c>
      <c r="BC95" s="85" t="e">
        <f>#REF!</f>
        <v>#REF!</v>
      </c>
      <c r="BD95" s="87" t="e">
        <f>#REF!</f>
        <v>#REF!</v>
      </c>
      <c r="BT95" s="88" t="s">
        <v>85</v>
      </c>
      <c r="BV95" s="88" t="s">
        <v>79</v>
      </c>
      <c r="BW95" s="88" t="s">
        <v>86</v>
      </c>
      <c r="BX95" s="88" t="s">
        <v>4</v>
      </c>
      <c r="CL95" s="88" t="s">
        <v>1</v>
      </c>
      <c r="CM95" s="88" t="s">
        <v>87</v>
      </c>
    </row>
    <row r="96" spans="1:91" s="7" customFormat="1" ht="27" customHeight="1" x14ac:dyDescent="0.2">
      <c r="A96" s="79" t="s">
        <v>81</v>
      </c>
      <c r="B96" s="80"/>
      <c r="C96" s="81"/>
      <c r="D96" s="228" t="s">
        <v>88</v>
      </c>
      <c r="E96" s="228"/>
      <c r="F96" s="228"/>
      <c r="G96" s="228"/>
      <c r="H96" s="228"/>
      <c r="I96" s="82"/>
      <c r="J96" s="228" t="s">
        <v>89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2" t="e">
        <f>#REF!</f>
        <v>#REF!</v>
      </c>
      <c r="AH96" s="223"/>
      <c r="AI96" s="223"/>
      <c r="AJ96" s="223"/>
      <c r="AK96" s="223"/>
      <c r="AL96" s="223"/>
      <c r="AM96" s="223"/>
      <c r="AN96" s="222" t="e">
        <f t="shared" si="0"/>
        <v>#REF!</v>
      </c>
      <c r="AO96" s="223"/>
      <c r="AP96" s="223"/>
      <c r="AQ96" s="83" t="s">
        <v>84</v>
      </c>
      <c r="AR96" s="80"/>
      <c r="AS96" s="84">
        <v>0</v>
      </c>
      <c r="AT96" s="85" t="e">
        <f t="shared" si="1"/>
        <v>#REF!</v>
      </c>
      <c r="AU96" s="86" t="e">
        <f>#REF!</f>
        <v>#REF!</v>
      </c>
      <c r="AV96" s="85" t="e">
        <f>#REF!</f>
        <v>#REF!</v>
      </c>
      <c r="AW96" s="85" t="e">
        <f>#REF!</f>
        <v>#REF!</v>
      </c>
      <c r="AX96" s="85" t="e">
        <f>#REF!</f>
        <v>#REF!</v>
      </c>
      <c r="AY96" s="85" t="e">
        <f>#REF!</f>
        <v>#REF!</v>
      </c>
      <c r="AZ96" s="85" t="e">
        <f>#REF!</f>
        <v>#REF!</v>
      </c>
      <c r="BA96" s="85" t="e">
        <f>#REF!</f>
        <v>#REF!</v>
      </c>
      <c r="BB96" s="85" t="e">
        <f>#REF!</f>
        <v>#REF!</v>
      </c>
      <c r="BC96" s="85" t="e">
        <f>#REF!</f>
        <v>#REF!</v>
      </c>
      <c r="BD96" s="87" t="e">
        <f>#REF!</f>
        <v>#REF!</v>
      </c>
      <c r="BT96" s="88" t="s">
        <v>85</v>
      </c>
      <c r="BV96" s="88" t="s">
        <v>79</v>
      </c>
      <c r="BW96" s="88" t="s">
        <v>90</v>
      </c>
      <c r="BX96" s="88" t="s">
        <v>4</v>
      </c>
      <c r="CL96" s="88" t="s">
        <v>1</v>
      </c>
      <c r="CM96" s="88" t="s">
        <v>87</v>
      </c>
    </row>
    <row r="97" spans="1:91" s="7" customFormat="1" ht="27" customHeight="1" x14ac:dyDescent="0.2">
      <c r="A97" s="79" t="s">
        <v>81</v>
      </c>
      <c r="B97" s="80"/>
      <c r="C97" s="81"/>
      <c r="D97" s="228" t="s">
        <v>91</v>
      </c>
      <c r="E97" s="228"/>
      <c r="F97" s="228"/>
      <c r="G97" s="228"/>
      <c r="H97" s="228"/>
      <c r="I97" s="82"/>
      <c r="J97" s="228" t="s">
        <v>92</v>
      </c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2" t="e">
        <f>#REF!</f>
        <v>#REF!</v>
      </c>
      <c r="AH97" s="223"/>
      <c r="AI97" s="223"/>
      <c r="AJ97" s="223"/>
      <c r="AK97" s="223"/>
      <c r="AL97" s="223"/>
      <c r="AM97" s="223"/>
      <c r="AN97" s="222" t="e">
        <f t="shared" si="0"/>
        <v>#REF!</v>
      </c>
      <c r="AO97" s="223"/>
      <c r="AP97" s="223"/>
      <c r="AQ97" s="83" t="s">
        <v>84</v>
      </c>
      <c r="AR97" s="80"/>
      <c r="AS97" s="84">
        <v>0</v>
      </c>
      <c r="AT97" s="85" t="e">
        <f t="shared" si="1"/>
        <v>#REF!</v>
      </c>
      <c r="AU97" s="86" t="e">
        <f>#REF!</f>
        <v>#REF!</v>
      </c>
      <c r="AV97" s="85" t="e">
        <f>#REF!</f>
        <v>#REF!</v>
      </c>
      <c r="AW97" s="85" t="e">
        <f>#REF!</f>
        <v>#REF!</v>
      </c>
      <c r="AX97" s="85" t="e">
        <f>#REF!</f>
        <v>#REF!</v>
      </c>
      <c r="AY97" s="85" t="e">
        <f>#REF!</f>
        <v>#REF!</v>
      </c>
      <c r="AZ97" s="85" t="e">
        <f>#REF!</f>
        <v>#REF!</v>
      </c>
      <c r="BA97" s="85" t="e">
        <f>#REF!</f>
        <v>#REF!</v>
      </c>
      <c r="BB97" s="85" t="e">
        <f>#REF!</f>
        <v>#REF!</v>
      </c>
      <c r="BC97" s="85" t="e">
        <f>#REF!</f>
        <v>#REF!</v>
      </c>
      <c r="BD97" s="87" t="e">
        <f>#REF!</f>
        <v>#REF!</v>
      </c>
      <c r="BT97" s="88" t="s">
        <v>85</v>
      </c>
      <c r="BV97" s="88" t="s">
        <v>79</v>
      </c>
      <c r="BW97" s="88" t="s">
        <v>93</v>
      </c>
      <c r="BX97" s="88" t="s">
        <v>4</v>
      </c>
      <c r="CL97" s="88" t="s">
        <v>1</v>
      </c>
      <c r="CM97" s="88" t="s">
        <v>87</v>
      </c>
    </row>
    <row r="98" spans="1:91" s="7" customFormat="1" ht="27" customHeight="1" x14ac:dyDescent="0.2">
      <c r="A98" s="79" t="s">
        <v>81</v>
      </c>
      <c r="B98" s="80"/>
      <c r="C98" s="81"/>
      <c r="D98" s="228" t="s">
        <v>94</v>
      </c>
      <c r="E98" s="228"/>
      <c r="F98" s="228"/>
      <c r="G98" s="228"/>
      <c r="H98" s="228"/>
      <c r="I98" s="82"/>
      <c r="J98" s="228" t="s">
        <v>95</v>
      </c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2" t="e">
        <f>#REF!</f>
        <v>#REF!</v>
      </c>
      <c r="AH98" s="223"/>
      <c r="AI98" s="223"/>
      <c r="AJ98" s="223"/>
      <c r="AK98" s="223"/>
      <c r="AL98" s="223"/>
      <c r="AM98" s="223"/>
      <c r="AN98" s="222" t="e">
        <f t="shared" si="0"/>
        <v>#REF!</v>
      </c>
      <c r="AO98" s="223"/>
      <c r="AP98" s="223"/>
      <c r="AQ98" s="83" t="s">
        <v>84</v>
      </c>
      <c r="AR98" s="80"/>
      <c r="AS98" s="84">
        <v>0</v>
      </c>
      <c r="AT98" s="85" t="e">
        <f t="shared" si="1"/>
        <v>#REF!</v>
      </c>
      <c r="AU98" s="86" t="e">
        <f>#REF!</f>
        <v>#REF!</v>
      </c>
      <c r="AV98" s="85" t="e">
        <f>#REF!</f>
        <v>#REF!</v>
      </c>
      <c r="AW98" s="85" t="e">
        <f>#REF!</f>
        <v>#REF!</v>
      </c>
      <c r="AX98" s="85" t="e">
        <f>#REF!</f>
        <v>#REF!</v>
      </c>
      <c r="AY98" s="85" t="e">
        <f>#REF!</f>
        <v>#REF!</v>
      </c>
      <c r="AZ98" s="85" t="e">
        <f>#REF!</f>
        <v>#REF!</v>
      </c>
      <c r="BA98" s="85" t="e">
        <f>#REF!</f>
        <v>#REF!</v>
      </c>
      <c r="BB98" s="85" t="e">
        <f>#REF!</f>
        <v>#REF!</v>
      </c>
      <c r="BC98" s="85" t="e">
        <f>#REF!</f>
        <v>#REF!</v>
      </c>
      <c r="BD98" s="87" t="e">
        <f>#REF!</f>
        <v>#REF!</v>
      </c>
      <c r="BT98" s="88" t="s">
        <v>85</v>
      </c>
      <c r="BV98" s="88" t="s">
        <v>79</v>
      </c>
      <c r="BW98" s="88" t="s">
        <v>96</v>
      </c>
      <c r="BX98" s="88" t="s">
        <v>4</v>
      </c>
      <c r="CL98" s="88" t="s">
        <v>1</v>
      </c>
      <c r="CM98" s="88" t="s">
        <v>87</v>
      </c>
    </row>
    <row r="99" spans="1:91" s="7" customFormat="1" ht="27" customHeight="1" x14ac:dyDescent="0.2">
      <c r="A99" s="79" t="s">
        <v>81</v>
      </c>
      <c r="B99" s="80"/>
      <c r="C99" s="81"/>
      <c r="D99" s="228" t="s">
        <v>97</v>
      </c>
      <c r="E99" s="228"/>
      <c r="F99" s="228"/>
      <c r="G99" s="228"/>
      <c r="H99" s="228"/>
      <c r="I99" s="82"/>
      <c r="J99" s="228" t="s">
        <v>98</v>
      </c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2" t="e">
        <f>#REF!</f>
        <v>#REF!</v>
      </c>
      <c r="AH99" s="223"/>
      <c r="AI99" s="223"/>
      <c r="AJ99" s="223"/>
      <c r="AK99" s="223"/>
      <c r="AL99" s="223"/>
      <c r="AM99" s="223"/>
      <c r="AN99" s="222" t="e">
        <f t="shared" si="0"/>
        <v>#REF!</v>
      </c>
      <c r="AO99" s="223"/>
      <c r="AP99" s="223"/>
      <c r="AQ99" s="83" t="s">
        <v>84</v>
      </c>
      <c r="AR99" s="80"/>
      <c r="AS99" s="84">
        <v>0</v>
      </c>
      <c r="AT99" s="85" t="e">
        <f t="shared" si="1"/>
        <v>#REF!</v>
      </c>
      <c r="AU99" s="86" t="e">
        <f>#REF!</f>
        <v>#REF!</v>
      </c>
      <c r="AV99" s="85" t="e">
        <f>#REF!</f>
        <v>#REF!</v>
      </c>
      <c r="AW99" s="85" t="e">
        <f>#REF!</f>
        <v>#REF!</v>
      </c>
      <c r="AX99" s="85" t="e">
        <f>#REF!</f>
        <v>#REF!</v>
      </c>
      <c r="AY99" s="85" t="e">
        <f>#REF!</f>
        <v>#REF!</v>
      </c>
      <c r="AZ99" s="85" t="e">
        <f>#REF!</f>
        <v>#REF!</v>
      </c>
      <c r="BA99" s="85" t="e">
        <f>#REF!</f>
        <v>#REF!</v>
      </c>
      <c r="BB99" s="85" t="e">
        <f>#REF!</f>
        <v>#REF!</v>
      </c>
      <c r="BC99" s="85" t="e">
        <f>#REF!</f>
        <v>#REF!</v>
      </c>
      <c r="BD99" s="87" t="e">
        <f>#REF!</f>
        <v>#REF!</v>
      </c>
      <c r="BT99" s="88" t="s">
        <v>85</v>
      </c>
      <c r="BV99" s="88" t="s">
        <v>79</v>
      </c>
      <c r="BW99" s="88" t="s">
        <v>99</v>
      </c>
      <c r="BX99" s="88" t="s">
        <v>4</v>
      </c>
      <c r="CL99" s="88" t="s">
        <v>1</v>
      </c>
      <c r="CM99" s="88" t="s">
        <v>87</v>
      </c>
    </row>
    <row r="100" spans="1:91" s="7" customFormat="1" ht="16.5" customHeight="1" x14ac:dyDescent="0.2">
      <c r="A100" s="79" t="s">
        <v>81</v>
      </c>
      <c r="B100" s="80"/>
      <c r="C100" s="81"/>
      <c r="D100" s="228" t="s">
        <v>100</v>
      </c>
      <c r="E100" s="228"/>
      <c r="F100" s="228"/>
      <c r="G100" s="228"/>
      <c r="H100" s="228"/>
      <c r="I100" s="82"/>
      <c r="J100" s="228" t="s">
        <v>101</v>
      </c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228"/>
      <c r="AF100" s="228"/>
      <c r="AG100" s="222">
        <f>'SO 02 - Polní cesta C4'!J30</f>
        <v>0</v>
      </c>
      <c r="AH100" s="223"/>
      <c r="AI100" s="223"/>
      <c r="AJ100" s="223"/>
      <c r="AK100" s="223"/>
      <c r="AL100" s="223"/>
      <c r="AM100" s="223"/>
      <c r="AN100" s="222">
        <f t="shared" si="0"/>
        <v>0</v>
      </c>
      <c r="AO100" s="223"/>
      <c r="AP100" s="223"/>
      <c r="AQ100" s="83" t="s">
        <v>84</v>
      </c>
      <c r="AR100" s="80"/>
      <c r="AS100" s="84">
        <v>0</v>
      </c>
      <c r="AT100" s="85">
        <f t="shared" si="1"/>
        <v>0</v>
      </c>
      <c r="AU100" s="86">
        <f>'SO 02 - Polní cesta C4'!P130</f>
        <v>0</v>
      </c>
      <c r="AV100" s="85">
        <f>'SO 02 - Polní cesta C4'!J33</f>
        <v>0</v>
      </c>
      <c r="AW100" s="85">
        <f>'SO 02 - Polní cesta C4'!J34</f>
        <v>0</v>
      </c>
      <c r="AX100" s="85">
        <f>'SO 02 - Polní cesta C4'!J35</f>
        <v>0</v>
      </c>
      <c r="AY100" s="85">
        <f>'SO 02 - Polní cesta C4'!J36</f>
        <v>0</v>
      </c>
      <c r="AZ100" s="85">
        <f>'SO 02 - Polní cesta C4'!F33</f>
        <v>0</v>
      </c>
      <c r="BA100" s="85">
        <f>'SO 02 - Polní cesta C4'!F34</f>
        <v>0</v>
      </c>
      <c r="BB100" s="85">
        <f>'SO 02 - Polní cesta C4'!F35</f>
        <v>0</v>
      </c>
      <c r="BC100" s="85">
        <f>'SO 02 - Polní cesta C4'!F36</f>
        <v>0</v>
      </c>
      <c r="BD100" s="87">
        <f>'SO 02 - Polní cesta C4'!F37</f>
        <v>0</v>
      </c>
      <c r="BT100" s="88" t="s">
        <v>85</v>
      </c>
      <c r="BV100" s="88" t="s">
        <v>79</v>
      </c>
      <c r="BW100" s="88" t="s">
        <v>102</v>
      </c>
      <c r="BX100" s="88" t="s">
        <v>4</v>
      </c>
      <c r="CL100" s="88" t="s">
        <v>1</v>
      </c>
      <c r="CM100" s="88" t="s">
        <v>87</v>
      </c>
    </row>
    <row r="101" spans="1:91" s="7" customFormat="1" ht="16.5" customHeight="1" x14ac:dyDescent="0.2">
      <c r="A101" s="79" t="s">
        <v>81</v>
      </c>
      <c r="B101" s="80"/>
      <c r="C101" s="81"/>
      <c r="D101" s="228" t="s">
        <v>103</v>
      </c>
      <c r="E101" s="228"/>
      <c r="F101" s="228"/>
      <c r="G101" s="228"/>
      <c r="H101" s="228"/>
      <c r="I101" s="82"/>
      <c r="J101" s="228" t="s">
        <v>104</v>
      </c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  <c r="Y101" s="228"/>
      <c r="Z101" s="228"/>
      <c r="AA101" s="228"/>
      <c r="AB101" s="228"/>
      <c r="AC101" s="228"/>
      <c r="AD101" s="228"/>
      <c r="AE101" s="228"/>
      <c r="AF101" s="228"/>
      <c r="AG101" s="222" t="e">
        <f>#REF!</f>
        <v>#REF!</v>
      </c>
      <c r="AH101" s="223"/>
      <c r="AI101" s="223"/>
      <c r="AJ101" s="223"/>
      <c r="AK101" s="223"/>
      <c r="AL101" s="223"/>
      <c r="AM101" s="223"/>
      <c r="AN101" s="222" t="e">
        <f t="shared" si="0"/>
        <v>#REF!</v>
      </c>
      <c r="AO101" s="223"/>
      <c r="AP101" s="223"/>
      <c r="AQ101" s="83" t="s">
        <v>84</v>
      </c>
      <c r="AR101" s="80"/>
      <c r="AS101" s="84">
        <v>0</v>
      </c>
      <c r="AT101" s="85" t="e">
        <f t="shared" si="1"/>
        <v>#REF!</v>
      </c>
      <c r="AU101" s="86" t="e">
        <f>#REF!</f>
        <v>#REF!</v>
      </c>
      <c r="AV101" s="85" t="e">
        <f>#REF!</f>
        <v>#REF!</v>
      </c>
      <c r="AW101" s="85" t="e">
        <f>#REF!</f>
        <v>#REF!</v>
      </c>
      <c r="AX101" s="85" t="e">
        <f>#REF!</f>
        <v>#REF!</v>
      </c>
      <c r="AY101" s="85" t="e">
        <f>#REF!</f>
        <v>#REF!</v>
      </c>
      <c r="AZ101" s="85" t="e">
        <f>#REF!</f>
        <v>#REF!</v>
      </c>
      <c r="BA101" s="85" t="e">
        <f>#REF!</f>
        <v>#REF!</v>
      </c>
      <c r="BB101" s="85" t="e">
        <f>#REF!</f>
        <v>#REF!</v>
      </c>
      <c r="BC101" s="85" t="e">
        <f>#REF!</f>
        <v>#REF!</v>
      </c>
      <c r="BD101" s="87" t="e">
        <f>#REF!</f>
        <v>#REF!</v>
      </c>
      <c r="BT101" s="88" t="s">
        <v>85</v>
      </c>
      <c r="BV101" s="88" t="s">
        <v>79</v>
      </c>
      <c r="BW101" s="88" t="s">
        <v>105</v>
      </c>
      <c r="BX101" s="88" t="s">
        <v>4</v>
      </c>
      <c r="CL101" s="88" t="s">
        <v>1</v>
      </c>
      <c r="CM101" s="88" t="s">
        <v>87</v>
      </c>
    </row>
    <row r="102" spans="1:91" s="7" customFormat="1" ht="16.5" customHeight="1" x14ac:dyDescent="0.2">
      <c r="A102" s="79" t="s">
        <v>81</v>
      </c>
      <c r="B102" s="80"/>
      <c r="C102" s="81"/>
      <c r="D102" s="228" t="s">
        <v>106</v>
      </c>
      <c r="E102" s="228"/>
      <c r="F102" s="228"/>
      <c r="G102" s="228"/>
      <c r="H102" s="228"/>
      <c r="I102" s="82"/>
      <c r="J102" s="228" t="s">
        <v>107</v>
      </c>
      <c r="K102" s="228"/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28"/>
      <c r="Y102" s="228"/>
      <c r="Z102" s="228"/>
      <c r="AA102" s="228"/>
      <c r="AB102" s="228"/>
      <c r="AC102" s="228"/>
      <c r="AD102" s="228"/>
      <c r="AE102" s="228"/>
      <c r="AF102" s="228"/>
      <c r="AG102" s="222" t="e">
        <f>#REF!</f>
        <v>#REF!</v>
      </c>
      <c r="AH102" s="223"/>
      <c r="AI102" s="223"/>
      <c r="AJ102" s="223"/>
      <c r="AK102" s="223"/>
      <c r="AL102" s="223"/>
      <c r="AM102" s="223"/>
      <c r="AN102" s="222" t="e">
        <f t="shared" si="0"/>
        <v>#REF!</v>
      </c>
      <c r="AO102" s="223"/>
      <c r="AP102" s="223"/>
      <c r="AQ102" s="83" t="s">
        <v>84</v>
      </c>
      <c r="AR102" s="80"/>
      <c r="AS102" s="84">
        <v>0</v>
      </c>
      <c r="AT102" s="85" t="e">
        <f t="shared" si="1"/>
        <v>#REF!</v>
      </c>
      <c r="AU102" s="86" t="e">
        <f>#REF!</f>
        <v>#REF!</v>
      </c>
      <c r="AV102" s="85" t="e">
        <f>#REF!</f>
        <v>#REF!</v>
      </c>
      <c r="AW102" s="85" t="e">
        <f>#REF!</f>
        <v>#REF!</v>
      </c>
      <c r="AX102" s="85" t="e">
        <f>#REF!</f>
        <v>#REF!</v>
      </c>
      <c r="AY102" s="85" t="e">
        <f>#REF!</f>
        <v>#REF!</v>
      </c>
      <c r="AZ102" s="85" t="e">
        <f>#REF!</f>
        <v>#REF!</v>
      </c>
      <c r="BA102" s="85" t="e">
        <f>#REF!</f>
        <v>#REF!</v>
      </c>
      <c r="BB102" s="85" t="e">
        <f>#REF!</f>
        <v>#REF!</v>
      </c>
      <c r="BC102" s="85" t="e">
        <f>#REF!</f>
        <v>#REF!</v>
      </c>
      <c r="BD102" s="87" t="e">
        <f>#REF!</f>
        <v>#REF!</v>
      </c>
      <c r="BT102" s="88" t="s">
        <v>85</v>
      </c>
      <c r="BV102" s="88" t="s">
        <v>79</v>
      </c>
      <c r="BW102" s="88" t="s">
        <v>108</v>
      </c>
      <c r="BX102" s="88" t="s">
        <v>4</v>
      </c>
      <c r="CL102" s="88" t="s">
        <v>1</v>
      </c>
      <c r="CM102" s="88" t="s">
        <v>87</v>
      </c>
    </row>
    <row r="103" spans="1:91" s="7" customFormat="1" ht="16.5" customHeight="1" x14ac:dyDescent="0.2">
      <c r="A103" s="79" t="s">
        <v>81</v>
      </c>
      <c r="B103" s="80"/>
      <c r="C103" s="81"/>
      <c r="D103" s="228" t="s">
        <v>109</v>
      </c>
      <c r="E103" s="228"/>
      <c r="F103" s="228"/>
      <c r="G103" s="228"/>
      <c r="H103" s="228"/>
      <c r="I103" s="82"/>
      <c r="J103" s="228" t="s">
        <v>110</v>
      </c>
      <c r="K103" s="228"/>
      <c r="L103" s="228"/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228"/>
      <c r="X103" s="228"/>
      <c r="Y103" s="228"/>
      <c r="Z103" s="228"/>
      <c r="AA103" s="228"/>
      <c r="AB103" s="228"/>
      <c r="AC103" s="228"/>
      <c r="AD103" s="228"/>
      <c r="AE103" s="228"/>
      <c r="AF103" s="228"/>
      <c r="AG103" s="222" t="e">
        <f>#REF!</f>
        <v>#REF!</v>
      </c>
      <c r="AH103" s="223"/>
      <c r="AI103" s="223"/>
      <c r="AJ103" s="223"/>
      <c r="AK103" s="223"/>
      <c r="AL103" s="223"/>
      <c r="AM103" s="223"/>
      <c r="AN103" s="222" t="e">
        <f t="shared" si="0"/>
        <v>#REF!</v>
      </c>
      <c r="AO103" s="223"/>
      <c r="AP103" s="223"/>
      <c r="AQ103" s="83" t="s">
        <v>84</v>
      </c>
      <c r="AR103" s="80"/>
      <c r="AS103" s="84">
        <v>0</v>
      </c>
      <c r="AT103" s="85" t="e">
        <f t="shared" si="1"/>
        <v>#REF!</v>
      </c>
      <c r="AU103" s="86" t="e">
        <f>#REF!</f>
        <v>#REF!</v>
      </c>
      <c r="AV103" s="85" t="e">
        <f>#REF!</f>
        <v>#REF!</v>
      </c>
      <c r="AW103" s="85" t="e">
        <f>#REF!</f>
        <v>#REF!</v>
      </c>
      <c r="AX103" s="85" t="e">
        <f>#REF!</f>
        <v>#REF!</v>
      </c>
      <c r="AY103" s="85" t="e">
        <f>#REF!</f>
        <v>#REF!</v>
      </c>
      <c r="AZ103" s="85" t="e">
        <f>#REF!</f>
        <v>#REF!</v>
      </c>
      <c r="BA103" s="85" t="e">
        <f>#REF!</f>
        <v>#REF!</v>
      </c>
      <c r="BB103" s="85" t="e">
        <f>#REF!</f>
        <v>#REF!</v>
      </c>
      <c r="BC103" s="85" t="e">
        <f>#REF!</f>
        <v>#REF!</v>
      </c>
      <c r="BD103" s="87" t="e">
        <f>#REF!</f>
        <v>#REF!</v>
      </c>
      <c r="BT103" s="88" t="s">
        <v>85</v>
      </c>
      <c r="BV103" s="88" t="s">
        <v>79</v>
      </c>
      <c r="BW103" s="88" t="s">
        <v>111</v>
      </c>
      <c r="BX103" s="88" t="s">
        <v>4</v>
      </c>
      <c r="CL103" s="88" t="s">
        <v>1</v>
      </c>
      <c r="CM103" s="88" t="s">
        <v>87</v>
      </c>
    </row>
    <row r="104" spans="1:91" s="7" customFormat="1" ht="16.5" customHeight="1" x14ac:dyDescent="0.2">
      <c r="A104" s="79" t="s">
        <v>81</v>
      </c>
      <c r="B104" s="80"/>
      <c r="C104" s="81"/>
      <c r="D104" s="228" t="s">
        <v>112</v>
      </c>
      <c r="E104" s="228"/>
      <c r="F104" s="228"/>
      <c r="G104" s="228"/>
      <c r="H104" s="228"/>
      <c r="I104" s="82"/>
      <c r="J104" s="228" t="s">
        <v>113</v>
      </c>
      <c r="K104" s="228"/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228"/>
      <c r="X104" s="228"/>
      <c r="Y104" s="228"/>
      <c r="Z104" s="228"/>
      <c r="AA104" s="228"/>
      <c r="AB104" s="228"/>
      <c r="AC104" s="228"/>
      <c r="AD104" s="228"/>
      <c r="AE104" s="228"/>
      <c r="AF104" s="228"/>
      <c r="AG104" s="222" t="e">
        <f>#REF!</f>
        <v>#REF!</v>
      </c>
      <c r="AH104" s="223"/>
      <c r="AI104" s="223"/>
      <c r="AJ104" s="223"/>
      <c r="AK104" s="223"/>
      <c r="AL104" s="223"/>
      <c r="AM104" s="223"/>
      <c r="AN104" s="222" t="e">
        <f t="shared" si="0"/>
        <v>#REF!</v>
      </c>
      <c r="AO104" s="223"/>
      <c r="AP104" s="223"/>
      <c r="AQ104" s="83" t="s">
        <v>84</v>
      </c>
      <c r="AR104" s="80"/>
      <c r="AS104" s="84">
        <v>0</v>
      </c>
      <c r="AT104" s="85" t="e">
        <f t="shared" si="1"/>
        <v>#REF!</v>
      </c>
      <c r="AU104" s="86" t="e">
        <f>#REF!</f>
        <v>#REF!</v>
      </c>
      <c r="AV104" s="85" t="e">
        <f>#REF!</f>
        <v>#REF!</v>
      </c>
      <c r="AW104" s="85" t="e">
        <f>#REF!</f>
        <v>#REF!</v>
      </c>
      <c r="AX104" s="85" t="e">
        <f>#REF!</f>
        <v>#REF!</v>
      </c>
      <c r="AY104" s="85" t="e">
        <f>#REF!</f>
        <v>#REF!</v>
      </c>
      <c r="AZ104" s="85" t="e">
        <f>#REF!</f>
        <v>#REF!</v>
      </c>
      <c r="BA104" s="85" t="e">
        <f>#REF!</f>
        <v>#REF!</v>
      </c>
      <c r="BB104" s="85" t="e">
        <f>#REF!</f>
        <v>#REF!</v>
      </c>
      <c r="BC104" s="85" t="e">
        <f>#REF!</f>
        <v>#REF!</v>
      </c>
      <c r="BD104" s="87" t="e">
        <f>#REF!</f>
        <v>#REF!</v>
      </c>
      <c r="BT104" s="88" t="s">
        <v>85</v>
      </c>
      <c r="BV104" s="88" t="s">
        <v>79</v>
      </c>
      <c r="BW104" s="88" t="s">
        <v>114</v>
      </c>
      <c r="BX104" s="88" t="s">
        <v>4</v>
      </c>
      <c r="CL104" s="88" t="s">
        <v>1</v>
      </c>
      <c r="CM104" s="88" t="s">
        <v>87</v>
      </c>
    </row>
    <row r="105" spans="1:91" s="7" customFormat="1" ht="16.5" customHeight="1" x14ac:dyDescent="0.2">
      <c r="A105" s="79" t="s">
        <v>81</v>
      </c>
      <c r="B105" s="80"/>
      <c r="C105" s="81"/>
      <c r="D105" s="228" t="s">
        <v>115</v>
      </c>
      <c r="E105" s="228"/>
      <c r="F105" s="228"/>
      <c r="G105" s="228"/>
      <c r="H105" s="228"/>
      <c r="I105" s="82"/>
      <c r="J105" s="228" t="s">
        <v>116</v>
      </c>
      <c r="K105" s="228"/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228"/>
      <c r="X105" s="228"/>
      <c r="Y105" s="228"/>
      <c r="Z105" s="228"/>
      <c r="AA105" s="228"/>
      <c r="AB105" s="228"/>
      <c r="AC105" s="228"/>
      <c r="AD105" s="228"/>
      <c r="AE105" s="228"/>
      <c r="AF105" s="228"/>
      <c r="AG105" s="222" t="e">
        <f>#REF!</f>
        <v>#REF!</v>
      </c>
      <c r="AH105" s="223"/>
      <c r="AI105" s="223"/>
      <c r="AJ105" s="223"/>
      <c r="AK105" s="223"/>
      <c r="AL105" s="223"/>
      <c r="AM105" s="223"/>
      <c r="AN105" s="222" t="e">
        <f t="shared" si="0"/>
        <v>#REF!</v>
      </c>
      <c r="AO105" s="223"/>
      <c r="AP105" s="223"/>
      <c r="AQ105" s="83" t="s">
        <v>84</v>
      </c>
      <c r="AR105" s="80"/>
      <c r="AS105" s="89">
        <v>0</v>
      </c>
      <c r="AT105" s="90" t="e">
        <f t="shared" si="1"/>
        <v>#REF!</v>
      </c>
      <c r="AU105" s="91" t="e">
        <f>#REF!</f>
        <v>#REF!</v>
      </c>
      <c r="AV105" s="90" t="e">
        <f>#REF!</f>
        <v>#REF!</v>
      </c>
      <c r="AW105" s="90" t="e">
        <f>#REF!</f>
        <v>#REF!</v>
      </c>
      <c r="AX105" s="90" t="e">
        <f>#REF!</f>
        <v>#REF!</v>
      </c>
      <c r="AY105" s="90" t="e">
        <f>#REF!</f>
        <v>#REF!</v>
      </c>
      <c r="AZ105" s="90" t="e">
        <f>#REF!</f>
        <v>#REF!</v>
      </c>
      <c r="BA105" s="90" t="e">
        <f>#REF!</f>
        <v>#REF!</v>
      </c>
      <c r="BB105" s="90" t="e">
        <f>#REF!</f>
        <v>#REF!</v>
      </c>
      <c r="BC105" s="90" t="e">
        <f>#REF!</f>
        <v>#REF!</v>
      </c>
      <c r="BD105" s="92" t="e">
        <f>#REF!</f>
        <v>#REF!</v>
      </c>
      <c r="BT105" s="88" t="s">
        <v>85</v>
      </c>
      <c r="BV105" s="88" t="s">
        <v>79</v>
      </c>
      <c r="BW105" s="88" t="s">
        <v>117</v>
      </c>
      <c r="BX105" s="88" t="s">
        <v>4</v>
      </c>
      <c r="CL105" s="88" t="s">
        <v>1</v>
      </c>
      <c r="CM105" s="88" t="s">
        <v>87</v>
      </c>
    </row>
    <row r="106" spans="1:91" s="2" customFormat="1" ht="30" customHeight="1" x14ac:dyDescent="0.2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3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</row>
    <row r="107" spans="1:91" s="2" customFormat="1" ht="6.95" customHeight="1" x14ac:dyDescent="0.2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33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</row>
  </sheetData>
  <mergeCells count="8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J98:AF98"/>
    <mergeCell ref="J99:AF99"/>
    <mergeCell ref="J100:AF100"/>
    <mergeCell ref="J101:AF101"/>
    <mergeCell ref="AN92:AP92"/>
    <mergeCell ref="AG92:AM92"/>
    <mergeCell ref="AN95:AP95"/>
    <mergeCell ref="AG95:AM95"/>
    <mergeCell ref="AN105:AP105"/>
    <mergeCell ref="D102:H102"/>
    <mergeCell ref="AG104:AM104"/>
    <mergeCell ref="AG103:AM103"/>
    <mergeCell ref="AG105:AM105"/>
    <mergeCell ref="J102:AF102"/>
    <mergeCell ref="J103:AF103"/>
    <mergeCell ref="J104:AF104"/>
    <mergeCell ref="J105:AF105"/>
    <mergeCell ref="D98:H98"/>
    <mergeCell ref="D99:H99"/>
    <mergeCell ref="AN102:AP102"/>
    <mergeCell ref="AN103:AP103"/>
    <mergeCell ref="AN104:AP104"/>
    <mergeCell ref="D100:H100"/>
    <mergeCell ref="D101:H101"/>
    <mergeCell ref="D103:H103"/>
    <mergeCell ref="D104:H104"/>
    <mergeCell ref="D105:H105"/>
    <mergeCell ref="C92:G92"/>
    <mergeCell ref="I92:AF92"/>
    <mergeCell ref="J95:AF95"/>
    <mergeCell ref="J96:AF96"/>
    <mergeCell ref="J97:AF97"/>
    <mergeCell ref="D95:H95"/>
    <mergeCell ref="D96:H96"/>
    <mergeCell ref="D97:H97"/>
    <mergeCell ref="AN94:AP94"/>
    <mergeCell ref="AG99:AM99"/>
    <mergeCell ref="AG100:AM100"/>
    <mergeCell ref="AG101:AM101"/>
    <mergeCell ref="AG102:AM102"/>
    <mergeCell ref="AG94:AM94"/>
    <mergeCell ref="AN96:AP96"/>
    <mergeCell ref="AG96:AM96"/>
    <mergeCell ref="AN97:AP97"/>
    <mergeCell ref="AG97:AM97"/>
    <mergeCell ref="AG98:AM98"/>
  </mergeCells>
  <hyperlinks>
    <hyperlink ref="A95" location="'SO 01_1 - Polní cesta C2b'!C2" display="/" xr:uid="{00000000-0004-0000-0000-000000000000}"/>
    <hyperlink ref="A96" location="'SO 01_2 - Výsadba IP7'!C2" display="/" xr:uid="{00000000-0004-0000-0000-000001000000}"/>
    <hyperlink ref="A97" location="'SO 01_3 - 1. rok následné...'!C2" display="/" xr:uid="{00000000-0004-0000-0000-000002000000}"/>
    <hyperlink ref="A98" location="'SO 01_4 - 2. rok následné...'!C2" display="/" xr:uid="{00000000-0004-0000-0000-000003000000}"/>
    <hyperlink ref="A99" location="'SO 01_5 - 3. rok následné...'!C2" display="/" xr:uid="{00000000-0004-0000-0000-000004000000}"/>
    <hyperlink ref="A100" location="'SO 02 - Polní cesta C4'!C2" display="/" xr:uid="{00000000-0004-0000-0000-000005000000}"/>
    <hyperlink ref="A101" location="'SO 03 - Polní cesta C38'!C2" display="/" xr:uid="{00000000-0004-0000-0000-000006000000}"/>
    <hyperlink ref="A102" location="'SO 04 - Polní cesta C22b'!C2" display="/" xr:uid="{00000000-0004-0000-0000-000007000000}"/>
    <hyperlink ref="A103" location="'SO 05 - Polní cesta C146'!C2" display="/" xr:uid="{00000000-0004-0000-0000-000008000000}"/>
    <hyperlink ref="A104" location="'SO 06 - Akumulační prosto...'!C2" display="/" xr:uid="{00000000-0004-0000-0000-000009000000}"/>
    <hyperlink ref="A105" location="'SO 07 - Akumulační prosto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612"/>
  <sheetViews>
    <sheetView showGridLines="0" tabSelected="1" topLeftCell="A89" workbookViewId="0">
      <selection activeCell="K129" sqref="K129:K61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3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102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87</v>
      </c>
    </row>
    <row r="4" spans="1:46" s="1" customFormat="1" ht="24.95" customHeight="1" x14ac:dyDescent="0.2">
      <c r="B4" s="20"/>
      <c r="D4" s="21" t="s">
        <v>118</v>
      </c>
      <c r="I4" s="93"/>
      <c r="L4" s="20"/>
      <c r="M4" s="95" t="s">
        <v>10</v>
      </c>
      <c r="AT4" s="17" t="s">
        <v>3</v>
      </c>
    </row>
    <row r="5" spans="1:46" s="1" customFormat="1" ht="6.95" customHeight="1" x14ac:dyDescent="0.2">
      <c r="B5" s="20"/>
      <c r="I5" s="93"/>
      <c r="L5" s="20"/>
    </row>
    <row r="6" spans="1:46" s="1" customFormat="1" ht="12" customHeight="1" x14ac:dyDescent="0.2">
      <c r="B6" s="20"/>
      <c r="D6" s="27" t="s">
        <v>16</v>
      </c>
      <c r="I6" s="93"/>
      <c r="L6" s="20"/>
    </row>
    <row r="7" spans="1:46" s="1" customFormat="1" ht="16.5" customHeight="1" x14ac:dyDescent="0.2">
      <c r="B7" s="20"/>
      <c r="E7" s="261" t="str">
        <f>'Rekapitulace stavby'!K6</f>
        <v>Realizace společných zařízení v k. ú. Stará Ves n. O. - I. etapa</v>
      </c>
      <c r="F7" s="262"/>
      <c r="G7" s="262"/>
      <c r="H7" s="262"/>
      <c r="I7" s="93"/>
      <c r="L7" s="20"/>
    </row>
    <row r="8" spans="1:46" s="2" customFormat="1" ht="12" customHeight="1" x14ac:dyDescent="0.2">
      <c r="A8" s="32"/>
      <c r="B8" s="33"/>
      <c r="C8" s="32"/>
      <c r="D8" s="27" t="s">
        <v>119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45" t="s">
        <v>458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13. 5. 2019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">
        <v>27</v>
      </c>
      <c r="F15" s="32"/>
      <c r="G15" s="32"/>
      <c r="H15" s="32"/>
      <c r="I15" s="9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29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63" t="str">
        <f>'Rekapitulace stavby'!E14</f>
        <v>Vyplň údaj</v>
      </c>
      <c r="F18" s="248"/>
      <c r="G18" s="248"/>
      <c r="H18" s="248"/>
      <c r="I18" s="9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31</v>
      </c>
      <c r="E20" s="32"/>
      <c r="F20" s="32"/>
      <c r="G20" s="32"/>
      <c r="H20" s="32"/>
      <c r="I20" s="97" t="s">
        <v>25</v>
      </c>
      <c r="J20" s="25" t="s">
        <v>32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33</v>
      </c>
      <c r="F21" s="32"/>
      <c r="G21" s="32"/>
      <c r="H21" s="32"/>
      <c r="I21" s="9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35</v>
      </c>
      <c r="E23" s="32"/>
      <c r="F23" s="32"/>
      <c r="G23" s="32"/>
      <c r="H23" s="32"/>
      <c r="I23" s="9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">
        <v>120</v>
      </c>
      <c r="F24" s="32"/>
      <c r="G24" s="32"/>
      <c r="H24" s="32"/>
      <c r="I24" s="9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36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8"/>
      <c r="B27" s="99"/>
      <c r="C27" s="98"/>
      <c r="D27" s="98"/>
      <c r="E27" s="252" t="s">
        <v>1</v>
      </c>
      <c r="F27" s="252"/>
      <c r="G27" s="252"/>
      <c r="H27" s="25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103" t="s">
        <v>37</v>
      </c>
      <c r="E30" s="32"/>
      <c r="F30" s="32"/>
      <c r="G30" s="32"/>
      <c r="H30" s="32"/>
      <c r="I30" s="96"/>
      <c r="J30" s="71">
        <f>ROUND(J130,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39</v>
      </c>
      <c r="G32" s="32"/>
      <c r="H32" s="32"/>
      <c r="I32" s="104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5" t="s">
        <v>41</v>
      </c>
      <c r="E33" s="27" t="s">
        <v>42</v>
      </c>
      <c r="F33" s="106">
        <f>ROUND((SUM(BE130:BE611)),  2)</f>
        <v>0</v>
      </c>
      <c r="G33" s="32"/>
      <c r="H33" s="32"/>
      <c r="I33" s="107">
        <v>0.21</v>
      </c>
      <c r="J33" s="106">
        <f>ROUND(((SUM(BE130:BE611))*I33),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43</v>
      </c>
      <c r="F34" s="106">
        <f>ROUND((SUM(BF130:BF611)),  2)</f>
        <v>0</v>
      </c>
      <c r="G34" s="32"/>
      <c r="H34" s="32"/>
      <c r="I34" s="107">
        <v>0.15</v>
      </c>
      <c r="J34" s="106">
        <f>ROUND(((SUM(BF130:BF611))*I34),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44</v>
      </c>
      <c r="F35" s="106">
        <f>ROUND((SUM(BG130:BG611)),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45</v>
      </c>
      <c r="F36" s="106">
        <f>ROUND((SUM(BH130:BH611)),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46</v>
      </c>
      <c r="F37" s="106">
        <f>ROUND((SUM(BI130:BI611)),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8"/>
      <c r="D39" s="109" t="s">
        <v>47</v>
      </c>
      <c r="E39" s="60"/>
      <c r="F39" s="60"/>
      <c r="G39" s="110" t="s">
        <v>48</v>
      </c>
      <c r="H39" s="111" t="s">
        <v>49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93"/>
      <c r="L41" s="20"/>
    </row>
    <row r="42" spans="1:31" s="1" customFormat="1" ht="14.45" customHeight="1" x14ac:dyDescent="0.2">
      <c r="B42" s="20"/>
      <c r="I42" s="93"/>
      <c r="L42" s="20"/>
    </row>
    <row r="43" spans="1:31" s="1" customFormat="1" ht="14.45" customHeight="1" x14ac:dyDescent="0.2">
      <c r="B43" s="20"/>
      <c r="I43" s="93"/>
      <c r="L43" s="20"/>
    </row>
    <row r="44" spans="1:31" s="1" customFormat="1" ht="14.45" customHeight="1" x14ac:dyDescent="0.2">
      <c r="B44" s="20"/>
      <c r="I44" s="93"/>
      <c r="L44" s="20"/>
    </row>
    <row r="45" spans="1:31" s="1" customFormat="1" ht="14.45" customHeight="1" x14ac:dyDescent="0.2">
      <c r="B45" s="20"/>
      <c r="I45" s="93"/>
      <c r="L45" s="20"/>
    </row>
    <row r="46" spans="1:31" s="1" customFormat="1" ht="14.45" customHeight="1" x14ac:dyDescent="0.2">
      <c r="B46" s="20"/>
      <c r="I46" s="93"/>
      <c r="L46" s="20"/>
    </row>
    <row r="47" spans="1:31" s="1" customFormat="1" ht="14.45" customHeight="1" x14ac:dyDescent="0.2">
      <c r="B47" s="20"/>
      <c r="I47" s="93"/>
      <c r="L47" s="20"/>
    </row>
    <row r="48" spans="1:31" s="1" customFormat="1" ht="14.45" customHeight="1" x14ac:dyDescent="0.2">
      <c r="B48" s="20"/>
      <c r="I48" s="93"/>
      <c r="L48" s="20"/>
    </row>
    <row r="49" spans="1:31" s="1" customFormat="1" ht="14.45" customHeight="1" x14ac:dyDescent="0.2">
      <c r="B49" s="20"/>
      <c r="I49" s="93"/>
      <c r="L49" s="20"/>
    </row>
    <row r="50" spans="1:31" s="2" customFormat="1" ht="14.45" customHeight="1" x14ac:dyDescent="0.2">
      <c r="B50" s="42"/>
      <c r="D50" s="43" t="s">
        <v>50</v>
      </c>
      <c r="E50" s="44"/>
      <c r="F50" s="44"/>
      <c r="G50" s="43" t="s">
        <v>51</v>
      </c>
      <c r="H50" s="44"/>
      <c r="I50" s="115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52</v>
      </c>
      <c r="E61" s="35"/>
      <c r="F61" s="116" t="s">
        <v>53</v>
      </c>
      <c r="G61" s="45" t="s">
        <v>52</v>
      </c>
      <c r="H61" s="35"/>
      <c r="I61" s="117"/>
      <c r="J61" s="11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52</v>
      </c>
      <c r="E76" s="35"/>
      <c r="F76" s="116" t="s">
        <v>53</v>
      </c>
      <c r="G76" s="45" t="s">
        <v>52</v>
      </c>
      <c r="H76" s="35"/>
      <c r="I76" s="117"/>
      <c r="J76" s="11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121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61" t="str">
        <f>E7</f>
        <v>Realizace společných zařízení v k. ú. Stará Ves n. O. - I. etapa</v>
      </c>
      <c r="F85" s="262"/>
      <c r="G85" s="262"/>
      <c r="H85" s="262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119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45" t="str">
        <f>E9</f>
        <v>SO 02 - Polní cesta C4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>k. ú. Stará Ves nad Ondřejnicí</v>
      </c>
      <c r="G89" s="32"/>
      <c r="H89" s="32"/>
      <c r="I89" s="97" t="s">
        <v>22</v>
      </c>
      <c r="J89" s="55" t="str">
        <f>IF(J12="","",J12)</f>
        <v>13. 5. 2019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58.15" customHeight="1" x14ac:dyDescent="0.2">
      <c r="A91" s="32"/>
      <c r="B91" s="33"/>
      <c r="C91" s="27" t="s">
        <v>24</v>
      </c>
      <c r="D91" s="32"/>
      <c r="E91" s="32"/>
      <c r="F91" s="25" t="str">
        <f>E15</f>
        <v>ČR - SPÚ, KPÚ pro Moravskoslezský kraj</v>
      </c>
      <c r="G91" s="32"/>
      <c r="H91" s="32"/>
      <c r="I91" s="97" t="s">
        <v>31</v>
      </c>
      <c r="J91" s="30" t="str">
        <f>E21</f>
        <v>Hanousek s.r.o.,Barákova 2745/41, 796 01 Prostějov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7" t="s">
        <v>35</v>
      </c>
      <c r="J92" s="30" t="str">
        <f>E24</f>
        <v>Ing. Jan Krč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22" t="s">
        <v>122</v>
      </c>
      <c r="D94" s="108"/>
      <c r="E94" s="108"/>
      <c r="F94" s="108"/>
      <c r="G94" s="108"/>
      <c r="H94" s="108"/>
      <c r="I94" s="123"/>
      <c r="J94" s="124" t="s">
        <v>123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5" t="s">
        <v>124</v>
      </c>
      <c r="D96" s="32"/>
      <c r="E96" s="32"/>
      <c r="F96" s="32"/>
      <c r="G96" s="32"/>
      <c r="H96" s="32"/>
      <c r="I96" s="96"/>
      <c r="J96" s="71">
        <f>J130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125</v>
      </c>
    </row>
    <row r="97" spans="1:31" s="9" customFormat="1" ht="24.95" customHeight="1" x14ac:dyDescent="0.2">
      <c r="B97" s="126"/>
      <c r="D97" s="127" t="s">
        <v>126</v>
      </c>
      <c r="E97" s="128"/>
      <c r="F97" s="128"/>
      <c r="G97" s="128"/>
      <c r="H97" s="128"/>
      <c r="I97" s="129"/>
      <c r="J97" s="130">
        <f>J131</f>
        <v>0</v>
      </c>
      <c r="L97" s="126"/>
    </row>
    <row r="98" spans="1:31" s="10" customFormat="1" ht="19.899999999999999" customHeight="1" x14ac:dyDescent="0.2">
      <c r="B98" s="131"/>
      <c r="D98" s="132" t="s">
        <v>127</v>
      </c>
      <c r="E98" s="133"/>
      <c r="F98" s="133"/>
      <c r="G98" s="133"/>
      <c r="H98" s="133"/>
      <c r="I98" s="134"/>
      <c r="J98" s="135">
        <f>J132</f>
        <v>0</v>
      </c>
      <c r="L98" s="131"/>
    </row>
    <row r="99" spans="1:31" s="10" customFormat="1" ht="19.899999999999999" customHeight="1" x14ac:dyDescent="0.2">
      <c r="B99" s="131"/>
      <c r="D99" s="132" t="s">
        <v>128</v>
      </c>
      <c r="E99" s="133"/>
      <c r="F99" s="133"/>
      <c r="G99" s="133"/>
      <c r="H99" s="133"/>
      <c r="I99" s="134"/>
      <c r="J99" s="135">
        <f>J346</f>
        <v>0</v>
      </c>
      <c r="L99" s="131"/>
    </row>
    <row r="100" spans="1:31" s="10" customFormat="1" ht="19.899999999999999" customHeight="1" x14ac:dyDescent="0.2">
      <c r="B100" s="131"/>
      <c r="D100" s="132" t="s">
        <v>129</v>
      </c>
      <c r="E100" s="133"/>
      <c r="F100" s="133"/>
      <c r="G100" s="133"/>
      <c r="H100" s="133"/>
      <c r="I100" s="134"/>
      <c r="J100" s="135">
        <f>J359</f>
        <v>0</v>
      </c>
      <c r="L100" s="131"/>
    </row>
    <row r="101" spans="1:31" s="10" customFormat="1" ht="19.899999999999999" customHeight="1" x14ac:dyDescent="0.2">
      <c r="B101" s="131"/>
      <c r="D101" s="132" t="s">
        <v>130</v>
      </c>
      <c r="E101" s="133"/>
      <c r="F101" s="133"/>
      <c r="G101" s="133"/>
      <c r="H101" s="133"/>
      <c r="I101" s="134"/>
      <c r="J101" s="135">
        <f>J380</f>
        <v>0</v>
      </c>
      <c r="L101" s="131"/>
    </row>
    <row r="102" spans="1:31" s="10" customFormat="1" ht="19.899999999999999" customHeight="1" x14ac:dyDescent="0.2">
      <c r="B102" s="131"/>
      <c r="D102" s="132" t="s">
        <v>131</v>
      </c>
      <c r="E102" s="133"/>
      <c r="F102" s="133"/>
      <c r="G102" s="133"/>
      <c r="H102" s="133"/>
      <c r="I102" s="134"/>
      <c r="J102" s="135">
        <f>J476</f>
        <v>0</v>
      </c>
      <c r="L102" s="131"/>
    </row>
    <row r="103" spans="1:31" s="10" customFormat="1" ht="19.899999999999999" customHeight="1" x14ac:dyDescent="0.2">
      <c r="B103" s="131"/>
      <c r="D103" s="132" t="s">
        <v>132</v>
      </c>
      <c r="E103" s="133"/>
      <c r="F103" s="133"/>
      <c r="G103" s="133"/>
      <c r="H103" s="133"/>
      <c r="I103" s="134"/>
      <c r="J103" s="135">
        <f>J483</f>
        <v>0</v>
      </c>
      <c r="L103" s="131"/>
    </row>
    <row r="104" spans="1:31" s="10" customFormat="1" ht="19.899999999999999" customHeight="1" x14ac:dyDescent="0.2">
      <c r="B104" s="131"/>
      <c r="D104" s="132" t="s">
        <v>133</v>
      </c>
      <c r="E104" s="133"/>
      <c r="F104" s="133"/>
      <c r="G104" s="133"/>
      <c r="H104" s="133"/>
      <c r="I104" s="134"/>
      <c r="J104" s="135">
        <f>J535</f>
        <v>0</v>
      </c>
      <c r="L104" s="131"/>
    </row>
    <row r="105" spans="1:31" s="10" customFormat="1" ht="19.899999999999999" customHeight="1" x14ac:dyDescent="0.2">
      <c r="B105" s="131"/>
      <c r="D105" s="132" t="s">
        <v>134</v>
      </c>
      <c r="E105" s="133"/>
      <c r="F105" s="133"/>
      <c r="G105" s="133"/>
      <c r="H105" s="133"/>
      <c r="I105" s="134"/>
      <c r="J105" s="135">
        <f>J554</f>
        <v>0</v>
      </c>
      <c r="L105" s="131"/>
    </row>
    <row r="106" spans="1:31" s="9" customFormat="1" ht="24.95" customHeight="1" x14ac:dyDescent="0.2">
      <c r="B106" s="126"/>
      <c r="D106" s="127" t="s">
        <v>135</v>
      </c>
      <c r="E106" s="128"/>
      <c r="F106" s="128"/>
      <c r="G106" s="128"/>
      <c r="H106" s="128"/>
      <c r="I106" s="129"/>
      <c r="J106" s="130">
        <f>J557</f>
        <v>0</v>
      </c>
      <c r="L106" s="126"/>
    </row>
    <row r="107" spans="1:31" s="10" customFormat="1" ht="19.899999999999999" customHeight="1" x14ac:dyDescent="0.2">
      <c r="B107" s="131"/>
      <c r="D107" s="132" t="s">
        <v>136</v>
      </c>
      <c r="E107" s="133"/>
      <c r="F107" s="133"/>
      <c r="G107" s="133"/>
      <c r="H107" s="133"/>
      <c r="I107" s="134"/>
      <c r="J107" s="135">
        <f>J558</f>
        <v>0</v>
      </c>
      <c r="L107" s="131"/>
    </row>
    <row r="108" spans="1:31" s="10" customFormat="1" ht="19.899999999999999" customHeight="1" x14ac:dyDescent="0.2">
      <c r="B108" s="131"/>
      <c r="D108" s="132" t="s">
        <v>137</v>
      </c>
      <c r="E108" s="133"/>
      <c r="F108" s="133"/>
      <c r="G108" s="133"/>
      <c r="H108" s="133"/>
      <c r="I108" s="134"/>
      <c r="J108" s="135">
        <f>J574</f>
        <v>0</v>
      </c>
      <c r="L108" s="131"/>
    </row>
    <row r="109" spans="1:31" s="10" customFormat="1" ht="19.899999999999999" customHeight="1" x14ac:dyDescent="0.2">
      <c r="B109" s="131"/>
      <c r="D109" s="132" t="s">
        <v>138</v>
      </c>
      <c r="E109" s="133"/>
      <c r="F109" s="133"/>
      <c r="G109" s="133"/>
      <c r="H109" s="133"/>
      <c r="I109" s="134"/>
      <c r="J109" s="135">
        <f>J578</f>
        <v>0</v>
      </c>
      <c r="L109" s="131"/>
    </row>
    <row r="110" spans="1:31" s="10" customFormat="1" ht="19.899999999999999" customHeight="1" x14ac:dyDescent="0.2">
      <c r="B110" s="131"/>
      <c r="D110" s="132" t="s">
        <v>139</v>
      </c>
      <c r="E110" s="133"/>
      <c r="F110" s="133"/>
      <c r="G110" s="133"/>
      <c r="H110" s="133"/>
      <c r="I110" s="134"/>
      <c r="J110" s="135">
        <f>J582</f>
        <v>0</v>
      </c>
      <c r="L110" s="131"/>
    </row>
    <row r="111" spans="1:31" s="2" customFormat="1" ht="21.75" customHeight="1" x14ac:dyDescent="0.2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 x14ac:dyDescent="0.2">
      <c r="A112" s="32"/>
      <c r="B112" s="47"/>
      <c r="C112" s="48"/>
      <c r="D112" s="48"/>
      <c r="E112" s="48"/>
      <c r="F112" s="48"/>
      <c r="G112" s="48"/>
      <c r="H112" s="48"/>
      <c r="I112" s="120"/>
      <c r="J112" s="48"/>
      <c r="K112" s="48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pans="1:31" s="2" customFormat="1" ht="6.95" customHeight="1" x14ac:dyDescent="0.2">
      <c r="A116" s="32"/>
      <c r="B116" s="49"/>
      <c r="C116" s="50"/>
      <c r="D116" s="50"/>
      <c r="E116" s="50"/>
      <c r="F116" s="50"/>
      <c r="G116" s="50"/>
      <c r="H116" s="50"/>
      <c r="I116" s="121"/>
      <c r="J116" s="50"/>
      <c r="K116" s="50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5" customHeight="1" x14ac:dyDescent="0.2">
      <c r="A117" s="32"/>
      <c r="B117" s="33"/>
      <c r="C117" s="21" t="s">
        <v>140</v>
      </c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 x14ac:dyDescent="0.2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 x14ac:dyDescent="0.2">
      <c r="A119" s="32"/>
      <c r="B119" s="33"/>
      <c r="C119" s="27" t="s">
        <v>16</v>
      </c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 x14ac:dyDescent="0.2">
      <c r="A120" s="32"/>
      <c r="B120" s="33"/>
      <c r="C120" s="32"/>
      <c r="D120" s="32"/>
      <c r="E120" s="261" t="str">
        <f>E7</f>
        <v>Realizace společných zařízení v k. ú. Stará Ves n. O. - I. etapa</v>
      </c>
      <c r="F120" s="262"/>
      <c r="G120" s="262"/>
      <c r="H120" s="262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 x14ac:dyDescent="0.2">
      <c r="A121" s="32"/>
      <c r="B121" s="33"/>
      <c r="C121" s="27" t="s">
        <v>119</v>
      </c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 x14ac:dyDescent="0.2">
      <c r="A122" s="32"/>
      <c r="B122" s="33"/>
      <c r="C122" s="32"/>
      <c r="D122" s="32"/>
      <c r="E122" s="245" t="str">
        <f>E9</f>
        <v>SO 02 - Polní cesta C4</v>
      </c>
      <c r="F122" s="260"/>
      <c r="G122" s="260"/>
      <c r="H122" s="260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 x14ac:dyDescent="0.2">
      <c r="A123" s="32"/>
      <c r="B123" s="33"/>
      <c r="C123" s="32"/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 x14ac:dyDescent="0.2">
      <c r="A124" s="32"/>
      <c r="B124" s="33"/>
      <c r="C124" s="27" t="s">
        <v>20</v>
      </c>
      <c r="D124" s="32"/>
      <c r="E124" s="32"/>
      <c r="F124" s="25" t="str">
        <f>F12</f>
        <v>k. ú. Stará Ves nad Ondřejnicí</v>
      </c>
      <c r="G124" s="32"/>
      <c r="H124" s="32"/>
      <c r="I124" s="97" t="s">
        <v>22</v>
      </c>
      <c r="J124" s="55" t="str">
        <f>IF(J12="","",J12)</f>
        <v>13. 5. 2019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 x14ac:dyDescent="0.2">
      <c r="A125" s="32"/>
      <c r="B125" s="33"/>
      <c r="C125" s="32"/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58.15" customHeight="1" x14ac:dyDescent="0.2">
      <c r="A126" s="32"/>
      <c r="B126" s="33"/>
      <c r="C126" s="27" t="s">
        <v>24</v>
      </c>
      <c r="D126" s="32"/>
      <c r="E126" s="32"/>
      <c r="F126" s="25" t="str">
        <f>E15</f>
        <v>ČR - SPÚ, KPÚ pro Moravskoslezský kraj</v>
      </c>
      <c r="G126" s="32"/>
      <c r="H126" s="32"/>
      <c r="I126" s="97" t="s">
        <v>31</v>
      </c>
      <c r="J126" s="30" t="str">
        <f>E21</f>
        <v>Hanousek s.r.o.,Barákova 2745/41, 796 01 Prostějov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 x14ac:dyDescent="0.2">
      <c r="A127" s="32"/>
      <c r="B127" s="33"/>
      <c r="C127" s="27" t="s">
        <v>29</v>
      </c>
      <c r="D127" s="32"/>
      <c r="E127" s="32"/>
      <c r="F127" s="25" t="str">
        <f>IF(E18="","",E18)</f>
        <v>Vyplň údaj</v>
      </c>
      <c r="G127" s="32"/>
      <c r="H127" s="32"/>
      <c r="I127" s="97" t="s">
        <v>35</v>
      </c>
      <c r="J127" s="30" t="str">
        <f>E24</f>
        <v>Ing. Jan Krč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 x14ac:dyDescent="0.2">
      <c r="A128" s="32"/>
      <c r="B128" s="33"/>
      <c r="C128" s="32"/>
      <c r="D128" s="32"/>
      <c r="E128" s="32"/>
      <c r="F128" s="32"/>
      <c r="G128" s="32"/>
      <c r="H128" s="32"/>
      <c r="I128" s="96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 x14ac:dyDescent="0.2">
      <c r="A129" s="136"/>
      <c r="B129" s="137"/>
      <c r="C129" s="138" t="s">
        <v>141</v>
      </c>
      <c r="D129" s="139" t="s">
        <v>62</v>
      </c>
      <c r="E129" s="139" t="s">
        <v>58</v>
      </c>
      <c r="F129" s="139" t="s">
        <v>59</v>
      </c>
      <c r="G129" s="139" t="s">
        <v>142</v>
      </c>
      <c r="H129" s="139" t="s">
        <v>143</v>
      </c>
      <c r="I129" s="140" t="s">
        <v>144</v>
      </c>
      <c r="J129" s="139" t="s">
        <v>123</v>
      </c>
      <c r="K129" s="141" t="s">
        <v>677</v>
      </c>
      <c r="L129" s="142"/>
      <c r="M129" s="62" t="s">
        <v>1</v>
      </c>
      <c r="N129" s="63" t="s">
        <v>41</v>
      </c>
      <c r="O129" s="63" t="s">
        <v>145</v>
      </c>
      <c r="P129" s="63" t="s">
        <v>146</v>
      </c>
      <c r="Q129" s="63" t="s">
        <v>147</v>
      </c>
      <c r="R129" s="63" t="s">
        <v>148</v>
      </c>
      <c r="S129" s="63" t="s">
        <v>149</v>
      </c>
      <c r="T129" s="64" t="s">
        <v>150</v>
      </c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</row>
    <row r="130" spans="1:65" s="2" customFormat="1" ht="22.9" customHeight="1" x14ac:dyDescent="0.25">
      <c r="A130" s="32"/>
      <c r="B130" s="33"/>
      <c r="C130" s="69" t="s">
        <v>151</v>
      </c>
      <c r="D130" s="32"/>
      <c r="E130" s="32"/>
      <c r="F130" s="32"/>
      <c r="G130" s="32"/>
      <c r="H130" s="32"/>
      <c r="I130" s="96"/>
      <c r="J130" s="143">
        <f>BK130</f>
        <v>0</v>
      </c>
      <c r="K130" s="216"/>
      <c r="L130" s="33"/>
      <c r="M130" s="65"/>
      <c r="N130" s="56"/>
      <c r="O130" s="66"/>
      <c r="P130" s="144">
        <f>P131+P557</f>
        <v>0</v>
      </c>
      <c r="Q130" s="66"/>
      <c r="R130" s="144">
        <f>R131+R557</f>
        <v>2595.1521373999999</v>
      </c>
      <c r="S130" s="66"/>
      <c r="T130" s="145">
        <f>T131+T557</f>
        <v>13.950464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76</v>
      </c>
      <c r="AU130" s="17" t="s">
        <v>125</v>
      </c>
      <c r="BK130" s="146">
        <f>BK131+BK557</f>
        <v>0</v>
      </c>
    </row>
    <row r="131" spans="1:65" s="12" customFormat="1" ht="25.9" customHeight="1" x14ac:dyDescent="0.2">
      <c r="B131" s="147"/>
      <c r="D131" s="148" t="s">
        <v>76</v>
      </c>
      <c r="E131" s="149" t="s">
        <v>152</v>
      </c>
      <c r="F131" s="149" t="s">
        <v>153</v>
      </c>
      <c r="I131" s="150"/>
      <c r="J131" s="151">
        <f>BK131</f>
        <v>0</v>
      </c>
      <c r="K131" s="156"/>
      <c r="L131" s="147"/>
      <c r="M131" s="152"/>
      <c r="N131" s="153"/>
      <c r="O131" s="153"/>
      <c r="P131" s="154">
        <f>P132+P346+P359+P380+P476+P483+P535+P554</f>
        <v>0</v>
      </c>
      <c r="Q131" s="153"/>
      <c r="R131" s="154">
        <f>R132+R346+R359+R380+R476+R483+R535+R554</f>
        <v>2595.1521373999999</v>
      </c>
      <c r="S131" s="153"/>
      <c r="T131" s="155">
        <f>T132+T346+T359+T380+T476+T483+T535+T554</f>
        <v>13.950464</v>
      </c>
      <c r="AR131" s="148" t="s">
        <v>85</v>
      </c>
      <c r="AT131" s="156" t="s">
        <v>76</v>
      </c>
      <c r="AU131" s="156" t="s">
        <v>77</v>
      </c>
      <c r="AY131" s="148" t="s">
        <v>154</v>
      </c>
      <c r="BK131" s="157">
        <f>BK132+BK346+BK359+BK380+BK476+BK483+BK535+BK554</f>
        <v>0</v>
      </c>
    </row>
    <row r="132" spans="1:65" s="12" customFormat="1" ht="22.9" customHeight="1" x14ac:dyDescent="0.2">
      <c r="B132" s="147"/>
      <c r="D132" s="148" t="s">
        <v>76</v>
      </c>
      <c r="E132" s="158" t="s">
        <v>85</v>
      </c>
      <c r="F132" s="158" t="s">
        <v>155</v>
      </c>
      <c r="I132" s="150"/>
      <c r="J132" s="159">
        <f>BK132</f>
        <v>0</v>
      </c>
      <c r="K132" s="156"/>
      <c r="L132" s="147"/>
      <c r="M132" s="152"/>
      <c r="N132" s="153"/>
      <c r="O132" s="153"/>
      <c r="P132" s="154">
        <f>SUM(P133:P345)</f>
        <v>0</v>
      </c>
      <c r="Q132" s="153"/>
      <c r="R132" s="154">
        <f>SUM(R133:R345)</f>
        <v>5.3540995200000001</v>
      </c>
      <c r="S132" s="153"/>
      <c r="T132" s="155">
        <f>SUM(T133:T345)</f>
        <v>1.950464</v>
      </c>
      <c r="AR132" s="148" t="s">
        <v>85</v>
      </c>
      <c r="AT132" s="156" t="s">
        <v>76</v>
      </c>
      <c r="AU132" s="156" t="s">
        <v>85</v>
      </c>
      <c r="AY132" s="148" t="s">
        <v>154</v>
      </c>
      <c r="BK132" s="157">
        <f>SUM(BK133:BK345)</f>
        <v>0</v>
      </c>
    </row>
    <row r="133" spans="1:65" s="2" customFormat="1" ht="24" customHeight="1" x14ac:dyDescent="0.2">
      <c r="A133" s="32"/>
      <c r="B133" s="160"/>
      <c r="C133" s="161" t="s">
        <v>85</v>
      </c>
      <c r="D133" s="161" t="s">
        <v>156</v>
      </c>
      <c r="E133" s="162" t="s">
        <v>459</v>
      </c>
      <c r="F133" s="163" t="s">
        <v>460</v>
      </c>
      <c r="G133" s="164" t="s">
        <v>159</v>
      </c>
      <c r="H133" s="165">
        <v>400</v>
      </c>
      <c r="I133" s="166"/>
      <c r="J133" s="167">
        <f>ROUND(I133*H133,2)</f>
        <v>0</v>
      </c>
      <c r="K133" s="211" t="s">
        <v>678</v>
      </c>
      <c r="L133" s="33"/>
      <c r="M133" s="168" t="s">
        <v>1</v>
      </c>
      <c r="N133" s="169" t="s">
        <v>42</v>
      </c>
      <c r="O133" s="58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2" t="s">
        <v>160</v>
      </c>
      <c r="AT133" s="172" t="s">
        <v>156</v>
      </c>
      <c r="AU133" s="172" t="s">
        <v>87</v>
      </c>
      <c r="AY133" s="17" t="s">
        <v>154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7" t="s">
        <v>85</v>
      </c>
      <c r="BK133" s="173">
        <f>ROUND(I133*H133,2)</f>
        <v>0</v>
      </c>
      <c r="BL133" s="17" t="s">
        <v>160</v>
      </c>
      <c r="BM133" s="172" t="s">
        <v>461</v>
      </c>
    </row>
    <row r="134" spans="1:65" s="13" customFormat="1" x14ac:dyDescent="0.2">
      <c r="B134" s="174"/>
      <c r="D134" s="175" t="s">
        <v>161</v>
      </c>
      <c r="E134" s="176" t="s">
        <v>1</v>
      </c>
      <c r="F134" s="177" t="s">
        <v>462</v>
      </c>
      <c r="H134" s="176" t="s">
        <v>1</v>
      </c>
      <c r="I134" s="178"/>
      <c r="K134" s="212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6" t="s">
        <v>161</v>
      </c>
      <c r="AU134" s="176" t="s">
        <v>87</v>
      </c>
      <c r="AV134" s="13" t="s">
        <v>85</v>
      </c>
      <c r="AW134" s="13" t="s">
        <v>34</v>
      </c>
      <c r="AX134" s="13" t="s">
        <v>77</v>
      </c>
      <c r="AY134" s="176" t="s">
        <v>154</v>
      </c>
    </row>
    <row r="135" spans="1:65" s="13" customFormat="1" x14ac:dyDescent="0.2">
      <c r="B135" s="174"/>
      <c r="D135" s="175" t="s">
        <v>161</v>
      </c>
      <c r="E135" s="176" t="s">
        <v>1</v>
      </c>
      <c r="F135" s="177" t="s">
        <v>166</v>
      </c>
      <c r="H135" s="176" t="s">
        <v>1</v>
      </c>
      <c r="I135" s="178"/>
      <c r="K135" s="212"/>
      <c r="L135" s="174"/>
      <c r="M135" s="179"/>
      <c r="N135" s="180"/>
      <c r="O135" s="180"/>
      <c r="P135" s="180"/>
      <c r="Q135" s="180"/>
      <c r="R135" s="180"/>
      <c r="S135" s="180"/>
      <c r="T135" s="181"/>
      <c r="AT135" s="176" t="s">
        <v>161</v>
      </c>
      <c r="AU135" s="176" t="s">
        <v>87</v>
      </c>
      <c r="AV135" s="13" t="s">
        <v>85</v>
      </c>
      <c r="AW135" s="13" t="s">
        <v>34</v>
      </c>
      <c r="AX135" s="13" t="s">
        <v>77</v>
      </c>
      <c r="AY135" s="176" t="s">
        <v>154</v>
      </c>
    </row>
    <row r="136" spans="1:65" s="13" customFormat="1" x14ac:dyDescent="0.2">
      <c r="B136" s="174"/>
      <c r="D136" s="175" t="s">
        <v>161</v>
      </c>
      <c r="E136" s="176" t="s">
        <v>1</v>
      </c>
      <c r="F136" s="177" t="s">
        <v>167</v>
      </c>
      <c r="H136" s="176" t="s">
        <v>1</v>
      </c>
      <c r="I136" s="178"/>
      <c r="K136" s="212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6" t="s">
        <v>161</v>
      </c>
      <c r="AU136" s="176" t="s">
        <v>87</v>
      </c>
      <c r="AV136" s="13" t="s">
        <v>85</v>
      </c>
      <c r="AW136" s="13" t="s">
        <v>34</v>
      </c>
      <c r="AX136" s="13" t="s">
        <v>77</v>
      </c>
      <c r="AY136" s="176" t="s">
        <v>154</v>
      </c>
    </row>
    <row r="137" spans="1:65" s="14" customFormat="1" x14ac:dyDescent="0.2">
      <c r="B137" s="182"/>
      <c r="D137" s="175" t="s">
        <v>161</v>
      </c>
      <c r="E137" s="183" t="s">
        <v>1</v>
      </c>
      <c r="F137" s="184" t="s">
        <v>463</v>
      </c>
      <c r="H137" s="185">
        <v>400</v>
      </c>
      <c r="I137" s="186"/>
      <c r="K137" s="213"/>
      <c r="L137" s="182"/>
      <c r="M137" s="187"/>
      <c r="N137" s="188"/>
      <c r="O137" s="188"/>
      <c r="P137" s="188"/>
      <c r="Q137" s="188"/>
      <c r="R137" s="188"/>
      <c r="S137" s="188"/>
      <c r="T137" s="189"/>
      <c r="AT137" s="183" t="s">
        <v>161</v>
      </c>
      <c r="AU137" s="183" t="s">
        <v>87</v>
      </c>
      <c r="AV137" s="14" t="s">
        <v>87</v>
      </c>
      <c r="AW137" s="14" t="s">
        <v>34</v>
      </c>
      <c r="AX137" s="14" t="s">
        <v>85</v>
      </c>
      <c r="AY137" s="183" t="s">
        <v>154</v>
      </c>
    </row>
    <row r="138" spans="1:65" s="2" customFormat="1" ht="24" customHeight="1" x14ac:dyDescent="0.2">
      <c r="A138" s="32"/>
      <c r="B138" s="160"/>
      <c r="C138" s="161" t="s">
        <v>87</v>
      </c>
      <c r="D138" s="161" t="s">
        <v>156</v>
      </c>
      <c r="E138" s="162" t="s">
        <v>157</v>
      </c>
      <c r="F138" s="163" t="s">
        <v>158</v>
      </c>
      <c r="G138" s="164" t="s">
        <v>159</v>
      </c>
      <c r="H138" s="165">
        <v>5368</v>
      </c>
      <c r="I138" s="166"/>
      <c r="J138" s="167">
        <f>ROUND(I138*H138,2)</f>
        <v>0</v>
      </c>
      <c r="K138" s="211" t="s">
        <v>678</v>
      </c>
      <c r="L138" s="33"/>
      <c r="M138" s="168" t="s">
        <v>1</v>
      </c>
      <c r="N138" s="169" t="s">
        <v>42</v>
      </c>
      <c r="O138" s="58"/>
      <c r="P138" s="170">
        <f>O138*H138</f>
        <v>0</v>
      </c>
      <c r="Q138" s="170">
        <v>0</v>
      </c>
      <c r="R138" s="170">
        <f>Q138*H138</f>
        <v>0</v>
      </c>
      <c r="S138" s="170">
        <v>0</v>
      </c>
      <c r="T138" s="17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2" t="s">
        <v>160</v>
      </c>
      <c r="AT138" s="172" t="s">
        <v>156</v>
      </c>
      <c r="AU138" s="172" t="s">
        <v>87</v>
      </c>
      <c r="AY138" s="17" t="s">
        <v>154</v>
      </c>
      <c r="BE138" s="173">
        <f>IF(N138="základní",J138,0)</f>
        <v>0</v>
      </c>
      <c r="BF138" s="173">
        <f>IF(N138="snížená",J138,0)</f>
        <v>0</v>
      </c>
      <c r="BG138" s="173">
        <f>IF(N138="zákl. přenesená",J138,0)</f>
        <v>0</v>
      </c>
      <c r="BH138" s="173">
        <f>IF(N138="sníž. přenesená",J138,0)</f>
        <v>0</v>
      </c>
      <c r="BI138" s="173">
        <f>IF(N138="nulová",J138,0)</f>
        <v>0</v>
      </c>
      <c r="BJ138" s="17" t="s">
        <v>85</v>
      </c>
      <c r="BK138" s="173">
        <f>ROUND(I138*H138,2)</f>
        <v>0</v>
      </c>
      <c r="BL138" s="17" t="s">
        <v>160</v>
      </c>
      <c r="BM138" s="172" t="s">
        <v>464</v>
      </c>
    </row>
    <row r="139" spans="1:65" s="13" customFormat="1" x14ac:dyDescent="0.2">
      <c r="B139" s="174"/>
      <c r="D139" s="175" t="s">
        <v>161</v>
      </c>
      <c r="E139" s="176" t="s">
        <v>1</v>
      </c>
      <c r="F139" s="177" t="s">
        <v>462</v>
      </c>
      <c r="H139" s="176" t="s">
        <v>1</v>
      </c>
      <c r="I139" s="178"/>
      <c r="K139" s="212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6" t="s">
        <v>161</v>
      </c>
      <c r="AU139" s="176" t="s">
        <v>87</v>
      </c>
      <c r="AV139" s="13" t="s">
        <v>85</v>
      </c>
      <c r="AW139" s="13" t="s">
        <v>34</v>
      </c>
      <c r="AX139" s="13" t="s">
        <v>77</v>
      </c>
      <c r="AY139" s="176" t="s">
        <v>154</v>
      </c>
    </row>
    <row r="140" spans="1:65" s="13" customFormat="1" x14ac:dyDescent="0.2">
      <c r="B140" s="174"/>
      <c r="D140" s="175" t="s">
        <v>161</v>
      </c>
      <c r="E140" s="176" t="s">
        <v>1</v>
      </c>
      <c r="F140" s="177" t="s">
        <v>465</v>
      </c>
      <c r="H140" s="176" t="s">
        <v>1</v>
      </c>
      <c r="I140" s="178"/>
      <c r="K140" s="212"/>
      <c r="L140" s="174"/>
      <c r="M140" s="179"/>
      <c r="N140" s="180"/>
      <c r="O140" s="180"/>
      <c r="P140" s="180"/>
      <c r="Q140" s="180"/>
      <c r="R140" s="180"/>
      <c r="S140" s="180"/>
      <c r="T140" s="181"/>
      <c r="AT140" s="176" t="s">
        <v>161</v>
      </c>
      <c r="AU140" s="176" t="s">
        <v>87</v>
      </c>
      <c r="AV140" s="13" t="s">
        <v>85</v>
      </c>
      <c r="AW140" s="13" t="s">
        <v>34</v>
      </c>
      <c r="AX140" s="13" t="s">
        <v>77</v>
      </c>
      <c r="AY140" s="176" t="s">
        <v>154</v>
      </c>
    </row>
    <row r="141" spans="1:65" s="14" customFormat="1" x14ac:dyDescent="0.2">
      <c r="B141" s="182"/>
      <c r="D141" s="175" t="s">
        <v>161</v>
      </c>
      <c r="E141" s="183" t="s">
        <v>1</v>
      </c>
      <c r="F141" s="184" t="s">
        <v>466</v>
      </c>
      <c r="H141" s="185">
        <v>3051</v>
      </c>
      <c r="I141" s="186"/>
      <c r="K141" s="213"/>
      <c r="L141" s="182"/>
      <c r="M141" s="187"/>
      <c r="N141" s="188"/>
      <c r="O141" s="188"/>
      <c r="P141" s="188"/>
      <c r="Q141" s="188"/>
      <c r="R141" s="188"/>
      <c r="S141" s="188"/>
      <c r="T141" s="189"/>
      <c r="AT141" s="183" t="s">
        <v>161</v>
      </c>
      <c r="AU141" s="183" t="s">
        <v>87</v>
      </c>
      <c r="AV141" s="14" t="s">
        <v>87</v>
      </c>
      <c r="AW141" s="14" t="s">
        <v>34</v>
      </c>
      <c r="AX141" s="14" t="s">
        <v>77</v>
      </c>
      <c r="AY141" s="183" t="s">
        <v>154</v>
      </c>
    </row>
    <row r="142" spans="1:65" s="13" customFormat="1" x14ac:dyDescent="0.2">
      <c r="B142" s="174"/>
      <c r="D142" s="175" t="s">
        <v>161</v>
      </c>
      <c r="E142" s="176" t="s">
        <v>1</v>
      </c>
      <c r="F142" s="177" t="s">
        <v>163</v>
      </c>
      <c r="H142" s="176" t="s">
        <v>1</v>
      </c>
      <c r="I142" s="178"/>
      <c r="K142" s="212"/>
      <c r="L142" s="174"/>
      <c r="M142" s="179"/>
      <c r="N142" s="180"/>
      <c r="O142" s="180"/>
      <c r="P142" s="180"/>
      <c r="Q142" s="180"/>
      <c r="R142" s="180"/>
      <c r="S142" s="180"/>
      <c r="T142" s="181"/>
      <c r="AT142" s="176" t="s">
        <v>161</v>
      </c>
      <c r="AU142" s="176" t="s">
        <v>87</v>
      </c>
      <c r="AV142" s="13" t="s">
        <v>85</v>
      </c>
      <c r="AW142" s="13" t="s">
        <v>34</v>
      </c>
      <c r="AX142" s="13" t="s">
        <v>77</v>
      </c>
      <c r="AY142" s="176" t="s">
        <v>154</v>
      </c>
    </row>
    <row r="143" spans="1:65" s="13" customFormat="1" x14ac:dyDescent="0.2">
      <c r="B143" s="174"/>
      <c r="D143" s="175" t="s">
        <v>161</v>
      </c>
      <c r="E143" s="176" t="s">
        <v>1</v>
      </c>
      <c r="F143" s="177" t="s">
        <v>467</v>
      </c>
      <c r="H143" s="176" t="s">
        <v>1</v>
      </c>
      <c r="I143" s="178"/>
      <c r="K143" s="212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6" t="s">
        <v>161</v>
      </c>
      <c r="AU143" s="176" t="s">
        <v>87</v>
      </c>
      <c r="AV143" s="13" t="s">
        <v>85</v>
      </c>
      <c r="AW143" s="13" t="s">
        <v>34</v>
      </c>
      <c r="AX143" s="13" t="s">
        <v>77</v>
      </c>
      <c r="AY143" s="176" t="s">
        <v>154</v>
      </c>
    </row>
    <row r="144" spans="1:65" s="14" customFormat="1" x14ac:dyDescent="0.2">
      <c r="B144" s="182"/>
      <c r="D144" s="175" t="s">
        <v>161</v>
      </c>
      <c r="E144" s="183" t="s">
        <v>1</v>
      </c>
      <c r="F144" s="184" t="s">
        <v>468</v>
      </c>
      <c r="H144" s="185">
        <v>951</v>
      </c>
      <c r="I144" s="186"/>
      <c r="K144" s="213"/>
      <c r="L144" s="182"/>
      <c r="M144" s="187"/>
      <c r="N144" s="188"/>
      <c r="O144" s="188"/>
      <c r="P144" s="188"/>
      <c r="Q144" s="188"/>
      <c r="R144" s="188"/>
      <c r="S144" s="188"/>
      <c r="T144" s="189"/>
      <c r="AT144" s="183" t="s">
        <v>161</v>
      </c>
      <c r="AU144" s="183" t="s">
        <v>87</v>
      </c>
      <c r="AV144" s="14" t="s">
        <v>87</v>
      </c>
      <c r="AW144" s="14" t="s">
        <v>34</v>
      </c>
      <c r="AX144" s="14" t="s">
        <v>77</v>
      </c>
      <c r="AY144" s="183" t="s">
        <v>154</v>
      </c>
    </row>
    <row r="145" spans="1:65" s="13" customFormat="1" x14ac:dyDescent="0.2">
      <c r="B145" s="174"/>
      <c r="D145" s="175" t="s">
        <v>161</v>
      </c>
      <c r="E145" s="176" t="s">
        <v>1</v>
      </c>
      <c r="F145" s="177" t="s">
        <v>164</v>
      </c>
      <c r="H145" s="176" t="s">
        <v>1</v>
      </c>
      <c r="I145" s="178"/>
      <c r="K145" s="212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6" t="s">
        <v>161</v>
      </c>
      <c r="AU145" s="176" t="s">
        <v>87</v>
      </c>
      <c r="AV145" s="13" t="s">
        <v>85</v>
      </c>
      <c r="AW145" s="13" t="s">
        <v>34</v>
      </c>
      <c r="AX145" s="13" t="s">
        <v>77</v>
      </c>
      <c r="AY145" s="176" t="s">
        <v>154</v>
      </c>
    </row>
    <row r="146" spans="1:65" s="13" customFormat="1" x14ac:dyDescent="0.2">
      <c r="B146" s="174"/>
      <c r="D146" s="175" t="s">
        <v>161</v>
      </c>
      <c r="E146" s="176" t="s">
        <v>1</v>
      </c>
      <c r="F146" s="177" t="s">
        <v>469</v>
      </c>
      <c r="H146" s="176" t="s">
        <v>1</v>
      </c>
      <c r="I146" s="178"/>
      <c r="K146" s="212"/>
      <c r="L146" s="174"/>
      <c r="M146" s="179"/>
      <c r="N146" s="180"/>
      <c r="O146" s="180"/>
      <c r="P146" s="180"/>
      <c r="Q146" s="180"/>
      <c r="R146" s="180"/>
      <c r="S146" s="180"/>
      <c r="T146" s="181"/>
      <c r="AT146" s="176" t="s">
        <v>161</v>
      </c>
      <c r="AU146" s="176" t="s">
        <v>87</v>
      </c>
      <c r="AV146" s="13" t="s">
        <v>85</v>
      </c>
      <c r="AW146" s="13" t="s">
        <v>34</v>
      </c>
      <c r="AX146" s="13" t="s">
        <v>77</v>
      </c>
      <c r="AY146" s="176" t="s">
        <v>154</v>
      </c>
    </row>
    <row r="147" spans="1:65" s="14" customFormat="1" x14ac:dyDescent="0.2">
      <c r="B147" s="182"/>
      <c r="D147" s="175" t="s">
        <v>161</v>
      </c>
      <c r="E147" s="183" t="s">
        <v>1</v>
      </c>
      <c r="F147" s="184" t="s">
        <v>470</v>
      </c>
      <c r="H147" s="185">
        <v>1366</v>
      </c>
      <c r="I147" s="186"/>
      <c r="K147" s="213"/>
      <c r="L147" s="182"/>
      <c r="M147" s="187"/>
      <c r="N147" s="188"/>
      <c r="O147" s="188"/>
      <c r="P147" s="188"/>
      <c r="Q147" s="188"/>
      <c r="R147" s="188"/>
      <c r="S147" s="188"/>
      <c r="T147" s="189"/>
      <c r="AT147" s="183" t="s">
        <v>161</v>
      </c>
      <c r="AU147" s="183" t="s">
        <v>87</v>
      </c>
      <c r="AV147" s="14" t="s">
        <v>87</v>
      </c>
      <c r="AW147" s="14" t="s">
        <v>34</v>
      </c>
      <c r="AX147" s="14" t="s">
        <v>77</v>
      </c>
      <c r="AY147" s="183" t="s">
        <v>154</v>
      </c>
    </row>
    <row r="148" spans="1:65" s="15" customFormat="1" x14ac:dyDescent="0.2">
      <c r="B148" s="190"/>
      <c r="D148" s="175" t="s">
        <v>161</v>
      </c>
      <c r="E148" s="191" t="s">
        <v>1</v>
      </c>
      <c r="F148" s="192" t="s">
        <v>165</v>
      </c>
      <c r="H148" s="193">
        <v>5368</v>
      </c>
      <c r="I148" s="194"/>
      <c r="K148" s="214"/>
      <c r="L148" s="190"/>
      <c r="M148" s="195"/>
      <c r="N148" s="196"/>
      <c r="O148" s="196"/>
      <c r="P148" s="196"/>
      <c r="Q148" s="196"/>
      <c r="R148" s="196"/>
      <c r="S148" s="196"/>
      <c r="T148" s="197"/>
      <c r="AT148" s="191" t="s">
        <v>161</v>
      </c>
      <c r="AU148" s="191" t="s">
        <v>87</v>
      </c>
      <c r="AV148" s="15" t="s">
        <v>160</v>
      </c>
      <c r="AW148" s="15" t="s">
        <v>34</v>
      </c>
      <c r="AX148" s="15" t="s">
        <v>85</v>
      </c>
      <c r="AY148" s="191" t="s">
        <v>154</v>
      </c>
    </row>
    <row r="149" spans="1:65" s="2" customFormat="1" ht="24" customHeight="1" x14ac:dyDescent="0.2">
      <c r="A149" s="32"/>
      <c r="B149" s="160"/>
      <c r="C149" s="161" t="s">
        <v>168</v>
      </c>
      <c r="D149" s="161" t="s">
        <v>156</v>
      </c>
      <c r="E149" s="162" t="s">
        <v>169</v>
      </c>
      <c r="F149" s="163" t="s">
        <v>170</v>
      </c>
      <c r="G149" s="164" t="s">
        <v>159</v>
      </c>
      <c r="H149" s="165">
        <v>50</v>
      </c>
      <c r="I149" s="166"/>
      <c r="J149" s="167">
        <f>ROUND(I149*H149,2)</f>
        <v>0</v>
      </c>
      <c r="K149" s="211" t="s">
        <v>678</v>
      </c>
      <c r="L149" s="33"/>
      <c r="M149" s="168" t="s">
        <v>1</v>
      </c>
      <c r="N149" s="169" t="s">
        <v>42</v>
      </c>
      <c r="O149" s="58"/>
      <c r="P149" s="170">
        <f>O149*H149</f>
        <v>0</v>
      </c>
      <c r="Q149" s="170">
        <v>0</v>
      </c>
      <c r="R149" s="170">
        <f>Q149*H149</f>
        <v>0</v>
      </c>
      <c r="S149" s="170">
        <v>0</v>
      </c>
      <c r="T149" s="17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2" t="s">
        <v>160</v>
      </c>
      <c r="AT149" s="172" t="s">
        <v>156</v>
      </c>
      <c r="AU149" s="172" t="s">
        <v>87</v>
      </c>
      <c r="AY149" s="17" t="s">
        <v>154</v>
      </c>
      <c r="BE149" s="173">
        <f>IF(N149="základní",J149,0)</f>
        <v>0</v>
      </c>
      <c r="BF149" s="173">
        <f>IF(N149="snížená",J149,0)</f>
        <v>0</v>
      </c>
      <c r="BG149" s="173">
        <f>IF(N149="zákl. přenesená",J149,0)</f>
        <v>0</v>
      </c>
      <c r="BH149" s="173">
        <f>IF(N149="sníž. přenesená",J149,0)</f>
        <v>0</v>
      </c>
      <c r="BI149" s="173">
        <f>IF(N149="nulová",J149,0)</f>
        <v>0</v>
      </c>
      <c r="BJ149" s="17" t="s">
        <v>85</v>
      </c>
      <c r="BK149" s="173">
        <f>ROUND(I149*H149,2)</f>
        <v>0</v>
      </c>
      <c r="BL149" s="17" t="s">
        <v>160</v>
      </c>
      <c r="BM149" s="172" t="s">
        <v>471</v>
      </c>
    </row>
    <row r="150" spans="1:65" s="13" customFormat="1" x14ac:dyDescent="0.2">
      <c r="B150" s="174"/>
      <c r="D150" s="175" t="s">
        <v>161</v>
      </c>
      <c r="E150" s="176" t="s">
        <v>1</v>
      </c>
      <c r="F150" s="177" t="s">
        <v>472</v>
      </c>
      <c r="H150" s="176" t="s">
        <v>1</v>
      </c>
      <c r="I150" s="178"/>
      <c r="K150" s="212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6" t="s">
        <v>161</v>
      </c>
      <c r="AU150" s="176" t="s">
        <v>87</v>
      </c>
      <c r="AV150" s="13" t="s">
        <v>85</v>
      </c>
      <c r="AW150" s="13" t="s">
        <v>34</v>
      </c>
      <c r="AX150" s="13" t="s">
        <v>77</v>
      </c>
      <c r="AY150" s="176" t="s">
        <v>154</v>
      </c>
    </row>
    <row r="151" spans="1:65" s="14" customFormat="1" x14ac:dyDescent="0.2">
      <c r="B151" s="182"/>
      <c r="D151" s="175" t="s">
        <v>161</v>
      </c>
      <c r="E151" s="183" t="s">
        <v>1</v>
      </c>
      <c r="F151" s="184" t="s">
        <v>285</v>
      </c>
      <c r="H151" s="185">
        <v>50</v>
      </c>
      <c r="I151" s="186"/>
      <c r="K151" s="213"/>
      <c r="L151" s="182"/>
      <c r="M151" s="187"/>
      <c r="N151" s="188"/>
      <c r="O151" s="188"/>
      <c r="P151" s="188"/>
      <c r="Q151" s="188"/>
      <c r="R151" s="188"/>
      <c r="S151" s="188"/>
      <c r="T151" s="189"/>
      <c r="AT151" s="183" t="s">
        <v>161</v>
      </c>
      <c r="AU151" s="183" t="s">
        <v>87</v>
      </c>
      <c r="AV151" s="14" t="s">
        <v>87</v>
      </c>
      <c r="AW151" s="14" t="s">
        <v>34</v>
      </c>
      <c r="AX151" s="14" t="s">
        <v>85</v>
      </c>
      <c r="AY151" s="183" t="s">
        <v>154</v>
      </c>
    </row>
    <row r="152" spans="1:65" s="2" customFormat="1" ht="24" customHeight="1" x14ac:dyDescent="0.2">
      <c r="A152" s="32"/>
      <c r="B152" s="160"/>
      <c r="C152" s="161" t="s">
        <v>160</v>
      </c>
      <c r="D152" s="161" t="s">
        <v>156</v>
      </c>
      <c r="E152" s="162" t="s">
        <v>171</v>
      </c>
      <c r="F152" s="163" t="s">
        <v>172</v>
      </c>
      <c r="G152" s="164" t="s">
        <v>173</v>
      </c>
      <c r="H152" s="165">
        <v>1.5</v>
      </c>
      <c r="I152" s="166"/>
      <c r="J152" s="167">
        <f>ROUND(I152*H152,2)</f>
        <v>0</v>
      </c>
      <c r="K152" s="211" t="s">
        <v>678</v>
      </c>
      <c r="L152" s="33"/>
      <c r="M152" s="168" t="s">
        <v>1</v>
      </c>
      <c r="N152" s="169" t="s">
        <v>42</v>
      </c>
      <c r="O152" s="58"/>
      <c r="P152" s="170">
        <f>O152*H152</f>
        <v>0</v>
      </c>
      <c r="Q152" s="170">
        <v>0</v>
      </c>
      <c r="R152" s="170">
        <f>Q152*H152</f>
        <v>0</v>
      </c>
      <c r="S152" s="170">
        <v>0</v>
      </c>
      <c r="T152" s="17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2" t="s">
        <v>160</v>
      </c>
      <c r="AT152" s="172" t="s">
        <v>156</v>
      </c>
      <c r="AU152" s="172" t="s">
        <v>87</v>
      </c>
      <c r="AY152" s="17" t="s">
        <v>154</v>
      </c>
      <c r="BE152" s="173">
        <f>IF(N152="základní",J152,0)</f>
        <v>0</v>
      </c>
      <c r="BF152" s="173">
        <f>IF(N152="snížená",J152,0)</f>
        <v>0</v>
      </c>
      <c r="BG152" s="173">
        <f>IF(N152="zákl. přenesená",J152,0)</f>
        <v>0</v>
      </c>
      <c r="BH152" s="173">
        <f>IF(N152="sníž. přenesená",J152,0)</f>
        <v>0</v>
      </c>
      <c r="BI152" s="173">
        <f>IF(N152="nulová",J152,0)</f>
        <v>0</v>
      </c>
      <c r="BJ152" s="17" t="s">
        <v>85</v>
      </c>
      <c r="BK152" s="173">
        <f>ROUND(I152*H152,2)</f>
        <v>0</v>
      </c>
      <c r="BL152" s="17" t="s">
        <v>160</v>
      </c>
      <c r="BM152" s="172" t="s">
        <v>473</v>
      </c>
    </row>
    <row r="153" spans="1:65" s="13" customFormat="1" x14ac:dyDescent="0.2">
      <c r="B153" s="174"/>
      <c r="D153" s="175" t="s">
        <v>161</v>
      </c>
      <c r="E153" s="176" t="s">
        <v>1</v>
      </c>
      <c r="F153" s="177" t="s">
        <v>474</v>
      </c>
      <c r="H153" s="176" t="s">
        <v>1</v>
      </c>
      <c r="I153" s="178"/>
      <c r="K153" s="212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6" t="s">
        <v>161</v>
      </c>
      <c r="AU153" s="176" t="s">
        <v>87</v>
      </c>
      <c r="AV153" s="13" t="s">
        <v>85</v>
      </c>
      <c r="AW153" s="13" t="s">
        <v>34</v>
      </c>
      <c r="AX153" s="13" t="s">
        <v>77</v>
      </c>
      <c r="AY153" s="176" t="s">
        <v>154</v>
      </c>
    </row>
    <row r="154" spans="1:65" s="13" customFormat="1" x14ac:dyDescent="0.2">
      <c r="B154" s="174"/>
      <c r="D154" s="175" t="s">
        <v>161</v>
      </c>
      <c r="E154" s="176" t="s">
        <v>1</v>
      </c>
      <c r="F154" s="177" t="s">
        <v>174</v>
      </c>
      <c r="H154" s="176" t="s">
        <v>1</v>
      </c>
      <c r="I154" s="178"/>
      <c r="K154" s="212"/>
      <c r="L154" s="174"/>
      <c r="M154" s="179"/>
      <c r="N154" s="180"/>
      <c r="O154" s="180"/>
      <c r="P154" s="180"/>
      <c r="Q154" s="180"/>
      <c r="R154" s="180"/>
      <c r="S154" s="180"/>
      <c r="T154" s="181"/>
      <c r="AT154" s="176" t="s">
        <v>161</v>
      </c>
      <c r="AU154" s="176" t="s">
        <v>87</v>
      </c>
      <c r="AV154" s="13" t="s">
        <v>85</v>
      </c>
      <c r="AW154" s="13" t="s">
        <v>34</v>
      </c>
      <c r="AX154" s="13" t="s">
        <v>77</v>
      </c>
      <c r="AY154" s="176" t="s">
        <v>154</v>
      </c>
    </row>
    <row r="155" spans="1:65" s="14" customFormat="1" x14ac:dyDescent="0.2">
      <c r="B155" s="182"/>
      <c r="D155" s="175" t="s">
        <v>161</v>
      </c>
      <c r="E155" s="183" t="s">
        <v>1</v>
      </c>
      <c r="F155" s="184" t="s">
        <v>475</v>
      </c>
      <c r="H155" s="185">
        <v>1.5</v>
      </c>
      <c r="I155" s="186"/>
      <c r="K155" s="213"/>
      <c r="L155" s="182"/>
      <c r="M155" s="187"/>
      <c r="N155" s="188"/>
      <c r="O155" s="188"/>
      <c r="P155" s="188"/>
      <c r="Q155" s="188"/>
      <c r="R155" s="188"/>
      <c r="S155" s="188"/>
      <c r="T155" s="189"/>
      <c r="AT155" s="183" t="s">
        <v>161</v>
      </c>
      <c r="AU155" s="183" t="s">
        <v>87</v>
      </c>
      <c r="AV155" s="14" t="s">
        <v>87</v>
      </c>
      <c r="AW155" s="14" t="s">
        <v>34</v>
      </c>
      <c r="AX155" s="14" t="s">
        <v>77</v>
      </c>
      <c r="AY155" s="183" t="s">
        <v>154</v>
      </c>
    </row>
    <row r="156" spans="1:65" s="15" customFormat="1" x14ac:dyDescent="0.2">
      <c r="B156" s="190"/>
      <c r="D156" s="175" t="s">
        <v>161</v>
      </c>
      <c r="E156" s="191" t="s">
        <v>1</v>
      </c>
      <c r="F156" s="192" t="s">
        <v>165</v>
      </c>
      <c r="H156" s="193">
        <v>1.5</v>
      </c>
      <c r="I156" s="194"/>
      <c r="K156" s="214"/>
      <c r="L156" s="190"/>
      <c r="M156" s="195"/>
      <c r="N156" s="196"/>
      <c r="O156" s="196"/>
      <c r="P156" s="196"/>
      <c r="Q156" s="196"/>
      <c r="R156" s="196"/>
      <c r="S156" s="196"/>
      <c r="T156" s="197"/>
      <c r="AT156" s="191" t="s">
        <v>161</v>
      </c>
      <c r="AU156" s="191" t="s">
        <v>87</v>
      </c>
      <c r="AV156" s="15" t="s">
        <v>160</v>
      </c>
      <c r="AW156" s="15" t="s">
        <v>34</v>
      </c>
      <c r="AX156" s="15" t="s">
        <v>85</v>
      </c>
      <c r="AY156" s="191" t="s">
        <v>154</v>
      </c>
    </row>
    <row r="157" spans="1:65" s="2" customFormat="1" ht="24" customHeight="1" x14ac:dyDescent="0.2">
      <c r="A157" s="32"/>
      <c r="B157" s="160"/>
      <c r="C157" s="161" t="s">
        <v>175</v>
      </c>
      <c r="D157" s="161" t="s">
        <v>156</v>
      </c>
      <c r="E157" s="162" t="s">
        <v>476</v>
      </c>
      <c r="F157" s="163" t="s">
        <v>477</v>
      </c>
      <c r="G157" s="164" t="s">
        <v>159</v>
      </c>
      <c r="H157" s="165">
        <v>7.6189999999999998</v>
      </c>
      <c r="I157" s="166"/>
      <c r="J157" s="167">
        <f>ROUND(I157*H157,2)</f>
        <v>0</v>
      </c>
      <c r="K157" s="211" t="s">
        <v>678</v>
      </c>
      <c r="L157" s="33"/>
      <c r="M157" s="168" t="s">
        <v>1</v>
      </c>
      <c r="N157" s="169" t="s">
        <v>42</v>
      </c>
      <c r="O157" s="58"/>
      <c r="P157" s="170">
        <f>O157*H157</f>
        <v>0</v>
      </c>
      <c r="Q157" s="170">
        <v>8.0000000000000007E-5</v>
      </c>
      <c r="R157" s="170">
        <f>Q157*H157</f>
        <v>6.0952000000000001E-4</v>
      </c>
      <c r="S157" s="170">
        <v>0.25600000000000001</v>
      </c>
      <c r="T157" s="171">
        <f>S157*H157</f>
        <v>1.950464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2" t="s">
        <v>160</v>
      </c>
      <c r="AT157" s="172" t="s">
        <v>156</v>
      </c>
      <c r="AU157" s="172" t="s">
        <v>87</v>
      </c>
      <c r="AY157" s="17" t="s">
        <v>154</v>
      </c>
      <c r="BE157" s="173">
        <f>IF(N157="základní",J157,0)</f>
        <v>0</v>
      </c>
      <c r="BF157" s="173">
        <f>IF(N157="snížená",J157,0)</f>
        <v>0</v>
      </c>
      <c r="BG157" s="173">
        <f>IF(N157="zákl. přenesená",J157,0)</f>
        <v>0</v>
      </c>
      <c r="BH157" s="173">
        <f>IF(N157="sníž. přenesená",J157,0)</f>
        <v>0</v>
      </c>
      <c r="BI157" s="173">
        <f>IF(N157="nulová",J157,0)</f>
        <v>0</v>
      </c>
      <c r="BJ157" s="17" t="s">
        <v>85</v>
      </c>
      <c r="BK157" s="173">
        <f>ROUND(I157*H157,2)</f>
        <v>0</v>
      </c>
      <c r="BL157" s="17" t="s">
        <v>160</v>
      </c>
      <c r="BM157" s="172" t="s">
        <v>478</v>
      </c>
    </row>
    <row r="158" spans="1:65" s="13" customFormat="1" x14ac:dyDescent="0.2">
      <c r="B158" s="174"/>
      <c r="D158" s="175" t="s">
        <v>161</v>
      </c>
      <c r="E158" s="176" t="s">
        <v>1</v>
      </c>
      <c r="F158" s="177" t="s">
        <v>479</v>
      </c>
      <c r="H158" s="176" t="s">
        <v>1</v>
      </c>
      <c r="I158" s="178"/>
      <c r="K158" s="212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6" t="s">
        <v>161</v>
      </c>
      <c r="AU158" s="176" t="s">
        <v>87</v>
      </c>
      <c r="AV158" s="13" t="s">
        <v>85</v>
      </c>
      <c r="AW158" s="13" t="s">
        <v>34</v>
      </c>
      <c r="AX158" s="13" t="s">
        <v>77</v>
      </c>
      <c r="AY158" s="176" t="s">
        <v>154</v>
      </c>
    </row>
    <row r="159" spans="1:65" s="13" customFormat="1" x14ac:dyDescent="0.2">
      <c r="B159" s="174"/>
      <c r="D159" s="175" t="s">
        <v>161</v>
      </c>
      <c r="E159" s="176" t="s">
        <v>1</v>
      </c>
      <c r="F159" s="177" t="s">
        <v>372</v>
      </c>
      <c r="H159" s="176" t="s">
        <v>1</v>
      </c>
      <c r="I159" s="178"/>
      <c r="K159" s="212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6" t="s">
        <v>161</v>
      </c>
      <c r="AU159" s="176" t="s">
        <v>87</v>
      </c>
      <c r="AV159" s="13" t="s">
        <v>85</v>
      </c>
      <c r="AW159" s="13" t="s">
        <v>34</v>
      </c>
      <c r="AX159" s="13" t="s">
        <v>77</v>
      </c>
      <c r="AY159" s="176" t="s">
        <v>154</v>
      </c>
    </row>
    <row r="160" spans="1:65" s="14" customFormat="1" x14ac:dyDescent="0.2">
      <c r="B160" s="182"/>
      <c r="D160" s="175" t="s">
        <v>161</v>
      </c>
      <c r="E160" s="183" t="s">
        <v>1</v>
      </c>
      <c r="F160" s="184" t="s">
        <v>480</v>
      </c>
      <c r="H160" s="185">
        <v>7.6189999999999998</v>
      </c>
      <c r="I160" s="186"/>
      <c r="K160" s="213"/>
      <c r="L160" s="182"/>
      <c r="M160" s="187"/>
      <c r="N160" s="188"/>
      <c r="O160" s="188"/>
      <c r="P160" s="188"/>
      <c r="Q160" s="188"/>
      <c r="R160" s="188"/>
      <c r="S160" s="188"/>
      <c r="T160" s="189"/>
      <c r="AT160" s="183" t="s">
        <v>161</v>
      </c>
      <c r="AU160" s="183" t="s">
        <v>87</v>
      </c>
      <c r="AV160" s="14" t="s">
        <v>87</v>
      </c>
      <c r="AW160" s="14" t="s">
        <v>34</v>
      </c>
      <c r="AX160" s="14" t="s">
        <v>85</v>
      </c>
      <c r="AY160" s="183" t="s">
        <v>154</v>
      </c>
    </row>
    <row r="161" spans="1:65" s="2" customFormat="1" ht="16.5" customHeight="1" x14ac:dyDescent="0.2">
      <c r="A161" s="32"/>
      <c r="B161" s="160"/>
      <c r="C161" s="161" t="s">
        <v>177</v>
      </c>
      <c r="D161" s="161" t="s">
        <v>156</v>
      </c>
      <c r="E161" s="162" t="s">
        <v>192</v>
      </c>
      <c r="F161" s="163" t="s">
        <v>193</v>
      </c>
      <c r="G161" s="164" t="s">
        <v>173</v>
      </c>
      <c r="H161" s="165">
        <v>690</v>
      </c>
      <c r="I161" s="166"/>
      <c r="J161" s="167">
        <f>ROUND(I161*H161,2)</f>
        <v>0</v>
      </c>
      <c r="K161" s="211" t="s">
        <v>678</v>
      </c>
      <c r="L161" s="33"/>
      <c r="M161" s="168" t="s">
        <v>1</v>
      </c>
      <c r="N161" s="169" t="s">
        <v>42</v>
      </c>
      <c r="O161" s="58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2" t="s">
        <v>160</v>
      </c>
      <c r="AT161" s="172" t="s">
        <v>156</v>
      </c>
      <c r="AU161" s="172" t="s">
        <v>87</v>
      </c>
      <c r="AY161" s="17" t="s">
        <v>154</v>
      </c>
      <c r="BE161" s="173">
        <f>IF(N161="základní",J161,0)</f>
        <v>0</v>
      </c>
      <c r="BF161" s="173">
        <f>IF(N161="snížená",J161,0)</f>
        <v>0</v>
      </c>
      <c r="BG161" s="173">
        <f>IF(N161="zákl. přenesená",J161,0)</f>
        <v>0</v>
      </c>
      <c r="BH161" s="173">
        <f>IF(N161="sníž. přenesená",J161,0)</f>
        <v>0</v>
      </c>
      <c r="BI161" s="173">
        <f>IF(N161="nulová",J161,0)</f>
        <v>0</v>
      </c>
      <c r="BJ161" s="17" t="s">
        <v>85</v>
      </c>
      <c r="BK161" s="173">
        <f>ROUND(I161*H161,2)</f>
        <v>0</v>
      </c>
      <c r="BL161" s="17" t="s">
        <v>160</v>
      </c>
      <c r="BM161" s="172" t="s">
        <v>481</v>
      </c>
    </row>
    <row r="162" spans="1:65" s="13" customFormat="1" x14ac:dyDescent="0.2">
      <c r="B162" s="174"/>
      <c r="D162" s="175" t="s">
        <v>161</v>
      </c>
      <c r="E162" s="176" t="s">
        <v>1</v>
      </c>
      <c r="F162" s="177" t="s">
        <v>462</v>
      </c>
      <c r="H162" s="176" t="s">
        <v>1</v>
      </c>
      <c r="I162" s="178"/>
      <c r="K162" s="212"/>
      <c r="L162" s="174"/>
      <c r="M162" s="179"/>
      <c r="N162" s="180"/>
      <c r="O162" s="180"/>
      <c r="P162" s="180"/>
      <c r="Q162" s="180"/>
      <c r="R162" s="180"/>
      <c r="S162" s="180"/>
      <c r="T162" s="181"/>
      <c r="AT162" s="176" t="s">
        <v>161</v>
      </c>
      <c r="AU162" s="176" t="s">
        <v>87</v>
      </c>
      <c r="AV162" s="13" t="s">
        <v>85</v>
      </c>
      <c r="AW162" s="13" t="s">
        <v>34</v>
      </c>
      <c r="AX162" s="13" t="s">
        <v>77</v>
      </c>
      <c r="AY162" s="176" t="s">
        <v>154</v>
      </c>
    </row>
    <row r="163" spans="1:65" s="13" customFormat="1" x14ac:dyDescent="0.2">
      <c r="B163" s="174"/>
      <c r="D163" s="175" t="s">
        <v>161</v>
      </c>
      <c r="E163" s="176" t="s">
        <v>1</v>
      </c>
      <c r="F163" s="177" t="s">
        <v>194</v>
      </c>
      <c r="H163" s="176" t="s">
        <v>1</v>
      </c>
      <c r="I163" s="178"/>
      <c r="K163" s="212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6" t="s">
        <v>161</v>
      </c>
      <c r="AU163" s="176" t="s">
        <v>87</v>
      </c>
      <c r="AV163" s="13" t="s">
        <v>85</v>
      </c>
      <c r="AW163" s="13" t="s">
        <v>34</v>
      </c>
      <c r="AX163" s="13" t="s">
        <v>77</v>
      </c>
      <c r="AY163" s="176" t="s">
        <v>154</v>
      </c>
    </row>
    <row r="164" spans="1:65" s="14" customFormat="1" x14ac:dyDescent="0.2">
      <c r="B164" s="182"/>
      <c r="D164" s="175" t="s">
        <v>161</v>
      </c>
      <c r="E164" s="183" t="s">
        <v>1</v>
      </c>
      <c r="F164" s="184" t="s">
        <v>482</v>
      </c>
      <c r="H164" s="185">
        <v>690</v>
      </c>
      <c r="I164" s="186"/>
      <c r="K164" s="213"/>
      <c r="L164" s="182"/>
      <c r="M164" s="187"/>
      <c r="N164" s="188"/>
      <c r="O164" s="188"/>
      <c r="P164" s="188"/>
      <c r="Q164" s="188"/>
      <c r="R164" s="188"/>
      <c r="S164" s="188"/>
      <c r="T164" s="189"/>
      <c r="AT164" s="183" t="s">
        <v>161</v>
      </c>
      <c r="AU164" s="183" t="s">
        <v>87</v>
      </c>
      <c r="AV164" s="14" t="s">
        <v>87</v>
      </c>
      <c r="AW164" s="14" t="s">
        <v>34</v>
      </c>
      <c r="AX164" s="14" t="s">
        <v>85</v>
      </c>
      <c r="AY164" s="183" t="s">
        <v>154</v>
      </c>
    </row>
    <row r="165" spans="1:65" s="2" customFormat="1" ht="24" customHeight="1" x14ac:dyDescent="0.2">
      <c r="A165" s="32"/>
      <c r="B165" s="160"/>
      <c r="C165" s="161" t="s">
        <v>179</v>
      </c>
      <c r="D165" s="161" t="s">
        <v>156</v>
      </c>
      <c r="E165" s="162" t="s">
        <v>196</v>
      </c>
      <c r="F165" s="163" t="s">
        <v>197</v>
      </c>
      <c r="G165" s="164" t="s">
        <v>173</v>
      </c>
      <c r="H165" s="165">
        <v>195</v>
      </c>
      <c r="I165" s="166"/>
      <c r="J165" s="167">
        <f>ROUND(I165*H165,2)</f>
        <v>0</v>
      </c>
      <c r="K165" s="211" t="s">
        <v>678</v>
      </c>
      <c r="L165" s="33"/>
      <c r="M165" s="168" t="s">
        <v>1</v>
      </c>
      <c r="N165" s="169" t="s">
        <v>42</v>
      </c>
      <c r="O165" s="58"/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2" t="s">
        <v>160</v>
      </c>
      <c r="AT165" s="172" t="s">
        <v>156</v>
      </c>
      <c r="AU165" s="172" t="s">
        <v>87</v>
      </c>
      <c r="AY165" s="17" t="s">
        <v>154</v>
      </c>
      <c r="BE165" s="173">
        <f>IF(N165="základní",J165,0)</f>
        <v>0</v>
      </c>
      <c r="BF165" s="173">
        <f>IF(N165="snížená",J165,0)</f>
        <v>0</v>
      </c>
      <c r="BG165" s="173">
        <f>IF(N165="zákl. přenesená",J165,0)</f>
        <v>0</v>
      </c>
      <c r="BH165" s="173">
        <f>IF(N165="sníž. přenesená",J165,0)</f>
        <v>0</v>
      </c>
      <c r="BI165" s="173">
        <f>IF(N165="nulová",J165,0)</f>
        <v>0</v>
      </c>
      <c r="BJ165" s="17" t="s">
        <v>85</v>
      </c>
      <c r="BK165" s="173">
        <f>ROUND(I165*H165,2)</f>
        <v>0</v>
      </c>
      <c r="BL165" s="17" t="s">
        <v>160</v>
      </c>
      <c r="BM165" s="172" t="s">
        <v>483</v>
      </c>
    </row>
    <row r="166" spans="1:65" s="13" customFormat="1" x14ac:dyDescent="0.2">
      <c r="B166" s="174"/>
      <c r="D166" s="175" t="s">
        <v>161</v>
      </c>
      <c r="E166" s="176" t="s">
        <v>1</v>
      </c>
      <c r="F166" s="177" t="s">
        <v>462</v>
      </c>
      <c r="H166" s="176" t="s">
        <v>1</v>
      </c>
      <c r="I166" s="178"/>
      <c r="K166" s="212"/>
      <c r="L166" s="174"/>
      <c r="M166" s="179"/>
      <c r="N166" s="180"/>
      <c r="O166" s="180"/>
      <c r="P166" s="180"/>
      <c r="Q166" s="180"/>
      <c r="R166" s="180"/>
      <c r="S166" s="180"/>
      <c r="T166" s="181"/>
      <c r="AT166" s="176" t="s">
        <v>161</v>
      </c>
      <c r="AU166" s="176" t="s">
        <v>87</v>
      </c>
      <c r="AV166" s="13" t="s">
        <v>85</v>
      </c>
      <c r="AW166" s="13" t="s">
        <v>34</v>
      </c>
      <c r="AX166" s="13" t="s">
        <v>77</v>
      </c>
      <c r="AY166" s="176" t="s">
        <v>154</v>
      </c>
    </row>
    <row r="167" spans="1:65" s="13" customFormat="1" x14ac:dyDescent="0.2">
      <c r="B167" s="174"/>
      <c r="D167" s="175" t="s">
        <v>161</v>
      </c>
      <c r="E167" s="176" t="s">
        <v>1</v>
      </c>
      <c r="F167" s="177" t="s">
        <v>484</v>
      </c>
      <c r="H167" s="176" t="s">
        <v>1</v>
      </c>
      <c r="I167" s="178"/>
      <c r="K167" s="212"/>
      <c r="L167" s="174"/>
      <c r="M167" s="179"/>
      <c r="N167" s="180"/>
      <c r="O167" s="180"/>
      <c r="P167" s="180"/>
      <c r="Q167" s="180"/>
      <c r="R167" s="180"/>
      <c r="S167" s="180"/>
      <c r="T167" s="181"/>
      <c r="AT167" s="176" t="s">
        <v>161</v>
      </c>
      <c r="AU167" s="176" t="s">
        <v>87</v>
      </c>
      <c r="AV167" s="13" t="s">
        <v>85</v>
      </c>
      <c r="AW167" s="13" t="s">
        <v>34</v>
      </c>
      <c r="AX167" s="13" t="s">
        <v>77</v>
      </c>
      <c r="AY167" s="176" t="s">
        <v>154</v>
      </c>
    </row>
    <row r="168" spans="1:65" s="14" customFormat="1" x14ac:dyDescent="0.2">
      <c r="B168" s="182"/>
      <c r="D168" s="175" t="s">
        <v>161</v>
      </c>
      <c r="E168" s="183" t="s">
        <v>1</v>
      </c>
      <c r="F168" s="184" t="s">
        <v>485</v>
      </c>
      <c r="H168" s="185">
        <v>195</v>
      </c>
      <c r="I168" s="186"/>
      <c r="K168" s="213"/>
      <c r="L168" s="182"/>
      <c r="M168" s="187"/>
      <c r="N168" s="188"/>
      <c r="O168" s="188"/>
      <c r="P168" s="188"/>
      <c r="Q168" s="188"/>
      <c r="R168" s="188"/>
      <c r="S168" s="188"/>
      <c r="T168" s="189"/>
      <c r="AT168" s="183" t="s">
        <v>161</v>
      </c>
      <c r="AU168" s="183" t="s">
        <v>87</v>
      </c>
      <c r="AV168" s="14" t="s">
        <v>87</v>
      </c>
      <c r="AW168" s="14" t="s">
        <v>34</v>
      </c>
      <c r="AX168" s="14" t="s">
        <v>85</v>
      </c>
      <c r="AY168" s="183" t="s">
        <v>154</v>
      </c>
    </row>
    <row r="169" spans="1:65" s="2" customFormat="1" ht="24" customHeight="1" x14ac:dyDescent="0.2">
      <c r="A169" s="32"/>
      <c r="B169" s="160"/>
      <c r="C169" s="161" t="s">
        <v>181</v>
      </c>
      <c r="D169" s="161" t="s">
        <v>156</v>
      </c>
      <c r="E169" s="162" t="s">
        <v>198</v>
      </c>
      <c r="F169" s="163" t="s">
        <v>199</v>
      </c>
      <c r="G169" s="164" t="s">
        <v>173</v>
      </c>
      <c r="H169" s="165">
        <v>58.5</v>
      </c>
      <c r="I169" s="166"/>
      <c r="J169" s="167">
        <f>ROUND(I169*H169,2)</f>
        <v>0</v>
      </c>
      <c r="K169" s="211" t="s">
        <v>678</v>
      </c>
      <c r="L169" s="33"/>
      <c r="M169" s="168" t="s">
        <v>1</v>
      </c>
      <c r="N169" s="169" t="s">
        <v>42</v>
      </c>
      <c r="O169" s="58"/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2" t="s">
        <v>160</v>
      </c>
      <c r="AT169" s="172" t="s">
        <v>156</v>
      </c>
      <c r="AU169" s="172" t="s">
        <v>87</v>
      </c>
      <c r="AY169" s="17" t="s">
        <v>154</v>
      </c>
      <c r="BE169" s="173">
        <f>IF(N169="základní",J169,0)</f>
        <v>0</v>
      </c>
      <c r="BF169" s="173">
        <f>IF(N169="snížená",J169,0)</f>
        <v>0</v>
      </c>
      <c r="BG169" s="173">
        <f>IF(N169="zákl. přenesená",J169,0)</f>
        <v>0</v>
      </c>
      <c r="BH169" s="173">
        <f>IF(N169="sníž. přenesená",J169,0)</f>
        <v>0</v>
      </c>
      <c r="BI169" s="173">
        <f>IF(N169="nulová",J169,0)</f>
        <v>0</v>
      </c>
      <c r="BJ169" s="17" t="s">
        <v>85</v>
      </c>
      <c r="BK169" s="173">
        <f>ROUND(I169*H169,2)</f>
        <v>0</v>
      </c>
      <c r="BL169" s="17" t="s">
        <v>160</v>
      </c>
      <c r="BM169" s="172" t="s">
        <v>486</v>
      </c>
    </row>
    <row r="170" spans="1:65" s="13" customFormat="1" x14ac:dyDescent="0.2">
      <c r="B170" s="174"/>
      <c r="D170" s="175" t="s">
        <v>161</v>
      </c>
      <c r="E170" s="176" t="s">
        <v>1</v>
      </c>
      <c r="F170" s="177" t="s">
        <v>462</v>
      </c>
      <c r="H170" s="176" t="s">
        <v>1</v>
      </c>
      <c r="I170" s="178"/>
      <c r="K170" s="212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6" t="s">
        <v>161</v>
      </c>
      <c r="AU170" s="176" t="s">
        <v>87</v>
      </c>
      <c r="AV170" s="13" t="s">
        <v>85</v>
      </c>
      <c r="AW170" s="13" t="s">
        <v>34</v>
      </c>
      <c r="AX170" s="13" t="s">
        <v>77</v>
      </c>
      <c r="AY170" s="176" t="s">
        <v>154</v>
      </c>
    </row>
    <row r="171" spans="1:65" s="13" customFormat="1" x14ac:dyDescent="0.2">
      <c r="B171" s="174"/>
      <c r="D171" s="175" t="s">
        <v>161</v>
      </c>
      <c r="E171" s="176" t="s">
        <v>1</v>
      </c>
      <c r="F171" s="177" t="s">
        <v>200</v>
      </c>
      <c r="H171" s="176" t="s">
        <v>1</v>
      </c>
      <c r="I171" s="178"/>
      <c r="K171" s="212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6" t="s">
        <v>161</v>
      </c>
      <c r="AU171" s="176" t="s">
        <v>87</v>
      </c>
      <c r="AV171" s="13" t="s">
        <v>85</v>
      </c>
      <c r="AW171" s="13" t="s">
        <v>34</v>
      </c>
      <c r="AX171" s="13" t="s">
        <v>77</v>
      </c>
      <c r="AY171" s="176" t="s">
        <v>154</v>
      </c>
    </row>
    <row r="172" spans="1:65" s="14" customFormat="1" x14ac:dyDescent="0.2">
      <c r="B172" s="182"/>
      <c r="D172" s="175" t="s">
        <v>161</v>
      </c>
      <c r="E172" s="183" t="s">
        <v>1</v>
      </c>
      <c r="F172" s="184" t="s">
        <v>487</v>
      </c>
      <c r="H172" s="185">
        <v>58.5</v>
      </c>
      <c r="I172" s="186"/>
      <c r="K172" s="213"/>
      <c r="L172" s="182"/>
      <c r="M172" s="187"/>
      <c r="N172" s="188"/>
      <c r="O172" s="188"/>
      <c r="P172" s="188"/>
      <c r="Q172" s="188"/>
      <c r="R172" s="188"/>
      <c r="S172" s="188"/>
      <c r="T172" s="189"/>
      <c r="AT172" s="183" t="s">
        <v>161</v>
      </c>
      <c r="AU172" s="183" t="s">
        <v>87</v>
      </c>
      <c r="AV172" s="14" t="s">
        <v>87</v>
      </c>
      <c r="AW172" s="14" t="s">
        <v>34</v>
      </c>
      <c r="AX172" s="14" t="s">
        <v>85</v>
      </c>
      <c r="AY172" s="183" t="s">
        <v>154</v>
      </c>
    </row>
    <row r="173" spans="1:65" s="2" customFormat="1" ht="24" customHeight="1" x14ac:dyDescent="0.2">
      <c r="A173" s="32"/>
      <c r="B173" s="160"/>
      <c r="C173" s="161" t="s">
        <v>182</v>
      </c>
      <c r="D173" s="161" t="s">
        <v>156</v>
      </c>
      <c r="E173" s="162" t="s">
        <v>203</v>
      </c>
      <c r="F173" s="163" t="s">
        <v>204</v>
      </c>
      <c r="G173" s="164" t="s">
        <v>173</v>
      </c>
      <c r="H173" s="165">
        <v>125</v>
      </c>
      <c r="I173" s="166"/>
      <c r="J173" s="167">
        <f>ROUND(I173*H173,2)</f>
        <v>0</v>
      </c>
      <c r="K173" s="211" t="s">
        <v>678</v>
      </c>
      <c r="L173" s="33"/>
      <c r="M173" s="168" t="s">
        <v>1</v>
      </c>
      <c r="N173" s="169" t="s">
        <v>42</v>
      </c>
      <c r="O173" s="58"/>
      <c r="P173" s="170">
        <f>O173*H173</f>
        <v>0</v>
      </c>
      <c r="Q173" s="170">
        <v>0</v>
      </c>
      <c r="R173" s="170">
        <f>Q173*H173</f>
        <v>0</v>
      </c>
      <c r="S173" s="170">
        <v>0</v>
      </c>
      <c r="T173" s="17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2" t="s">
        <v>160</v>
      </c>
      <c r="AT173" s="172" t="s">
        <v>156</v>
      </c>
      <c r="AU173" s="172" t="s">
        <v>87</v>
      </c>
      <c r="AY173" s="17" t="s">
        <v>154</v>
      </c>
      <c r="BE173" s="173">
        <f>IF(N173="základní",J173,0)</f>
        <v>0</v>
      </c>
      <c r="BF173" s="173">
        <f>IF(N173="snížená",J173,0)</f>
        <v>0</v>
      </c>
      <c r="BG173" s="173">
        <f>IF(N173="zákl. přenesená",J173,0)</f>
        <v>0</v>
      </c>
      <c r="BH173" s="173">
        <f>IF(N173="sníž. přenesená",J173,0)</f>
        <v>0</v>
      </c>
      <c r="BI173" s="173">
        <f>IF(N173="nulová",J173,0)</f>
        <v>0</v>
      </c>
      <c r="BJ173" s="17" t="s">
        <v>85</v>
      </c>
      <c r="BK173" s="173">
        <f>ROUND(I173*H173,2)</f>
        <v>0</v>
      </c>
      <c r="BL173" s="17" t="s">
        <v>160</v>
      </c>
      <c r="BM173" s="172" t="s">
        <v>488</v>
      </c>
    </row>
    <row r="174" spans="1:65" s="13" customFormat="1" x14ac:dyDescent="0.2">
      <c r="B174" s="174"/>
      <c r="D174" s="175" t="s">
        <v>161</v>
      </c>
      <c r="E174" s="176" t="s">
        <v>1</v>
      </c>
      <c r="F174" s="177" t="s">
        <v>462</v>
      </c>
      <c r="H174" s="176" t="s">
        <v>1</v>
      </c>
      <c r="I174" s="178"/>
      <c r="K174" s="212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6" t="s">
        <v>161</v>
      </c>
      <c r="AU174" s="176" t="s">
        <v>87</v>
      </c>
      <c r="AV174" s="13" t="s">
        <v>85</v>
      </c>
      <c r="AW174" s="13" t="s">
        <v>34</v>
      </c>
      <c r="AX174" s="13" t="s">
        <v>77</v>
      </c>
      <c r="AY174" s="176" t="s">
        <v>154</v>
      </c>
    </row>
    <row r="175" spans="1:65" s="13" customFormat="1" x14ac:dyDescent="0.2">
      <c r="B175" s="174"/>
      <c r="D175" s="175" t="s">
        <v>161</v>
      </c>
      <c r="E175" s="176" t="s">
        <v>1</v>
      </c>
      <c r="F175" s="177" t="s">
        <v>205</v>
      </c>
      <c r="H175" s="176" t="s">
        <v>1</v>
      </c>
      <c r="I175" s="178"/>
      <c r="K175" s="212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6" t="s">
        <v>161</v>
      </c>
      <c r="AU175" s="176" t="s">
        <v>87</v>
      </c>
      <c r="AV175" s="13" t="s">
        <v>85</v>
      </c>
      <c r="AW175" s="13" t="s">
        <v>34</v>
      </c>
      <c r="AX175" s="13" t="s">
        <v>77</v>
      </c>
      <c r="AY175" s="176" t="s">
        <v>154</v>
      </c>
    </row>
    <row r="176" spans="1:65" s="13" customFormat="1" x14ac:dyDescent="0.2">
      <c r="B176" s="174"/>
      <c r="D176" s="175" t="s">
        <v>161</v>
      </c>
      <c r="E176" s="176" t="s">
        <v>1</v>
      </c>
      <c r="F176" s="177" t="s">
        <v>206</v>
      </c>
      <c r="H176" s="176" t="s">
        <v>1</v>
      </c>
      <c r="I176" s="178"/>
      <c r="K176" s="212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6" t="s">
        <v>161</v>
      </c>
      <c r="AU176" s="176" t="s">
        <v>87</v>
      </c>
      <c r="AV176" s="13" t="s">
        <v>85</v>
      </c>
      <c r="AW176" s="13" t="s">
        <v>34</v>
      </c>
      <c r="AX176" s="13" t="s">
        <v>77</v>
      </c>
      <c r="AY176" s="176" t="s">
        <v>154</v>
      </c>
    </row>
    <row r="177" spans="1:65" s="14" customFormat="1" x14ac:dyDescent="0.2">
      <c r="B177" s="182"/>
      <c r="D177" s="175" t="s">
        <v>161</v>
      </c>
      <c r="E177" s="183" t="s">
        <v>1</v>
      </c>
      <c r="F177" s="184" t="s">
        <v>489</v>
      </c>
      <c r="H177" s="185">
        <v>125</v>
      </c>
      <c r="I177" s="186"/>
      <c r="K177" s="213"/>
      <c r="L177" s="182"/>
      <c r="M177" s="187"/>
      <c r="N177" s="188"/>
      <c r="O177" s="188"/>
      <c r="P177" s="188"/>
      <c r="Q177" s="188"/>
      <c r="R177" s="188"/>
      <c r="S177" s="188"/>
      <c r="T177" s="189"/>
      <c r="AT177" s="183" t="s">
        <v>161</v>
      </c>
      <c r="AU177" s="183" t="s">
        <v>87</v>
      </c>
      <c r="AV177" s="14" t="s">
        <v>87</v>
      </c>
      <c r="AW177" s="14" t="s">
        <v>34</v>
      </c>
      <c r="AX177" s="14" t="s">
        <v>85</v>
      </c>
      <c r="AY177" s="183" t="s">
        <v>154</v>
      </c>
    </row>
    <row r="178" spans="1:65" s="2" customFormat="1" ht="24" customHeight="1" x14ac:dyDescent="0.2">
      <c r="A178" s="32"/>
      <c r="B178" s="160"/>
      <c r="C178" s="161" t="s">
        <v>183</v>
      </c>
      <c r="D178" s="161" t="s">
        <v>156</v>
      </c>
      <c r="E178" s="162" t="s">
        <v>208</v>
      </c>
      <c r="F178" s="163" t="s">
        <v>209</v>
      </c>
      <c r="G178" s="164" t="s">
        <v>173</v>
      </c>
      <c r="H178" s="165">
        <v>37.5</v>
      </c>
      <c r="I178" s="166"/>
      <c r="J178" s="167">
        <f>ROUND(I178*H178,2)</f>
        <v>0</v>
      </c>
      <c r="K178" s="211" t="s">
        <v>678</v>
      </c>
      <c r="L178" s="33"/>
      <c r="M178" s="168" t="s">
        <v>1</v>
      </c>
      <c r="N178" s="169" t="s">
        <v>42</v>
      </c>
      <c r="O178" s="58"/>
      <c r="P178" s="170">
        <f>O178*H178</f>
        <v>0</v>
      </c>
      <c r="Q178" s="170">
        <v>0</v>
      </c>
      <c r="R178" s="170">
        <f>Q178*H178</f>
        <v>0</v>
      </c>
      <c r="S178" s="170">
        <v>0</v>
      </c>
      <c r="T178" s="17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2" t="s">
        <v>160</v>
      </c>
      <c r="AT178" s="172" t="s">
        <v>156</v>
      </c>
      <c r="AU178" s="172" t="s">
        <v>87</v>
      </c>
      <c r="AY178" s="17" t="s">
        <v>154</v>
      </c>
      <c r="BE178" s="173">
        <f>IF(N178="základní",J178,0)</f>
        <v>0</v>
      </c>
      <c r="BF178" s="173">
        <f>IF(N178="snížená",J178,0)</f>
        <v>0</v>
      </c>
      <c r="BG178" s="173">
        <f>IF(N178="zákl. přenesená",J178,0)</f>
        <v>0</v>
      </c>
      <c r="BH178" s="173">
        <f>IF(N178="sníž. přenesená",J178,0)</f>
        <v>0</v>
      </c>
      <c r="BI178" s="173">
        <f>IF(N178="nulová",J178,0)</f>
        <v>0</v>
      </c>
      <c r="BJ178" s="17" t="s">
        <v>85</v>
      </c>
      <c r="BK178" s="173">
        <f>ROUND(I178*H178,2)</f>
        <v>0</v>
      </c>
      <c r="BL178" s="17" t="s">
        <v>160</v>
      </c>
      <c r="BM178" s="172" t="s">
        <v>490</v>
      </c>
    </row>
    <row r="179" spans="1:65" s="13" customFormat="1" x14ac:dyDescent="0.2">
      <c r="B179" s="174"/>
      <c r="D179" s="175" t="s">
        <v>161</v>
      </c>
      <c r="E179" s="176" t="s">
        <v>1</v>
      </c>
      <c r="F179" s="177" t="s">
        <v>462</v>
      </c>
      <c r="H179" s="176" t="s">
        <v>1</v>
      </c>
      <c r="I179" s="178"/>
      <c r="K179" s="212"/>
      <c r="L179" s="174"/>
      <c r="M179" s="179"/>
      <c r="N179" s="180"/>
      <c r="O179" s="180"/>
      <c r="P179" s="180"/>
      <c r="Q179" s="180"/>
      <c r="R179" s="180"/>
      <c r="S179" s="180"/>
      <c r="T179" s="181"/>
      <c r="AT179" s="176" t="s">
        <v>161</v>
      </c>
      <c r="AU179" s="176" t="s">
        <v>87</v>
      </c>
      <c r="AV179" s="13" t="s">
        <v>85</v>
      </c>
      <c r="AW179" s="13" t="s">
        <v>34</v>
      </c>
      <c r="AX179" s="13" t="s">
        <v>77</v>
      </c>
      <c r="AY179" s="176" t="s">
        <v>154</v>
      </c>
    </row>
    <row r="180" spans="1:65" s="13" customFormat="1" x14ac:dyDescent="0.2">
      <c r="B180" s="174"/>
      <c r="D180" s="175" t="s">
        <v>161</v>
      </c>
      <c r="E180" s="176" t="s">
        <v>1</v>
      </c>
      <c r="F180" s="177" t="s">
        <v>200</v>
      </c>
      <c r="H180" s="176" t="s">
        <v>1</v>
      </c>
      <c r="I180" s="178"/>
      <c r="K180" s="212"/>
      <c r="L180" s="174"/>
      <c r="M180" s="179"/>
      <c r="N180" s="180"/>
      <c r="O180" s="180"/>
      <c r="P180" s="180"/>
      <c r="Q180" s="180"/>
      <c r="R180" s="180"/>
      <c r="S180" s="180"/>
      <c r="T180" s="181"/>
      <c r="AT180" s="176" t="s">
        <v>161</v>
      </c>
      <c r="AU180" s="176" t="s">
        <v>87</v>
      </c>
      <c r="AV180" s="13" t="s">
        <v>85</v>
      </c>
      <c r="AW180" s="13" t="s">
        <v>34</v>
      </c>
      <c r="AX180" s="13" t="s">
        <v>77</v>
      </c>
      <c r="AY180" s="176" t="s">
        <v>154</v>
      </c>
    </row>
    <row r="181" spans="1:65" s="14" customFormat="1" x14ac:dyDescent="0.2">
      <c r="B181" s="182"/>
      <c r="D181" s="175" t="s">
        <v>161</v>
      </c>
      <c r="E181" s="183" t="s">
        <v>1</v>
      </c>
      <c r="F181" s="184" t="s">
        <v>491</v>
      </c>
      <c r="H181" s="185">
        <v>37.5</v>
      </c>
      <c r="I181" s="186"/>
      <c r="K181" s="213"/>
      <c r="L181" s="182"/>
      <c r="M181" s="187"/>
      <c r="N181" s="188"/>
      <c r="O181" s="188"/>
      <c r="P181" s="188"/>
      <c r="Q181" s="188"/>
      <c r="R181" s="188"/>
      <c r="S181" s="188"/>
      <c r="T181" s="189"/>
      <c r="AT181" s="183" t="s">
        <v>161</v>
      </c>
      <c r="AU181" s="183" t="s">
        <v>87</v>
      </c>
      <c r="AV181" s="14" t="s">
        <v>87</v>
      </c>
      <c r="AW181" s="14" t="s">
        <v>34</v>
      </c>
      <c r="AX181" s="14" t="s">
        <v>77</v>
      </c>
      <c r="AY181" s="183" t="s">
        <v>154</v>
      </c>
    </row>
    <row r="182" spans="1:65" s="15" customFormat="1" x14ac:dyDescent="0.2">
      <c r="B182" s="190"/>
      <c r="D182" s="175" t="s">
        <v>161</v>
      </c>
      <c r="E182" s="191" t="s">
        <v>1</v>
      </c>
      <c r="F182" s="192" t="s">
        <v>165</v>
      </c>
      <c r="H182" s="193">
        <v>37.5</v>
      </c>
      <c r="I182" s="194"/>
      <c r="K182" s="214"/>
      <c r="L182" s="190"/>
      <c r="M182" s="195"/>
      <c r="N182" s="196"/>
      <c r="O182" s="196"/>
      <c r="P182" s="196"/>
      <c r="Q182" s="196"/>
      <c r="R182" s="196"/>
      <c r="S182" s="196"/>
      <c r="T182" s="197"/>
      <c r="AT182" s="191" t="s">
        <v>161</v>
      </c>
      <c r="AU182" s="191" t="s">
        <v>87</v>
      </c>
      <c r="AV182" s="15" t="s">
        <v>160</v>
      </c>
      <c r="AW182" s="15" t="s">
        <v>34</v>
      </c>
      <c r="AX182" s="15" t="s">
        <v>85</v>
      </c>
      <c r="AY182" s="191" t="s">
        <v>154</v>
      </c>
    </row>
    <row r="183" spans="1:65" s="2" customFormat="1" ht="24" customHeight="1" x14ac:dyDescent="0.2">
      <c r="A183" s="32"/>
      <c r="B183" s="160"/>
      <c r="C183" s="161" t="s">
        <v>184</v>
      </c>
      <c r="D183" s="161" t="s">
        <v>156</v>
      </c>
      <c r="E183" s="162" t="s">
        <v>211</v>
      </c>
      <c r="F183" s="163" t="s">
        <v>212</v>
      </c>
      <c r="G183" s="164" t="s">
        <v>173</v>
      </c>
      <c r="H183" s="165">
        <v>11.25</v>
      </c>
      <c r="I183" s="166"/>
      <c r="J183" s="167">
        <f>ROUND(I183*H183,2)</f>
        <v>0</v>
      </c>
      <c r="K183" s="211" t="s">
        <v>678</v>
      </c>
      <c r="L183" s="33"/>
      <c r="M183" s="168" t="s">
        <v>1</v>
      </c>
      <c r="N183" s="169" t="s">
        <v>42</v>
      </c>
      <c r="O183" s="58"/>
      <c r="P183" s="170">
        <f>O183*H183</f>
        <v>0</v>
      </c>
      <c r="Q183" s="170">
        <v>0</v>
      </c>
      <c r="R183" s="170">
        <f>Q183*H183</f>
        <v>0</v>
      </c>
      <c r="S183" s="170">
        <v>0</v>
      </c>
      <c r="T183" s="17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2" t="s">
        <v>160</v>
      </c>
      <c r="AT183" s="172" t="s">
        <v>156</v>
      </c>
      <c r="AU183" s="172" t="s">
        <v>87</v>
      </c>
      <c r="AY183" s="17" t="s">
        <v>154</v>
      </c>
      <c r="BE183" s="173">
        <f>IF(N183="základní",J183,0)</f>
        <v>0</v>
      </c>
      <c r="BF183" s="173">
        <f>IF(N183="snížená",J183,0)</f>
        <v>0</v>
      </c>
      <c r="BG183" s="173">
        <f>IF(N183="zákl. přenesená",J183,0)</f>
        <v>0</v>
      </c>
      <c r="BH183" s="173">
        <f>IF(N183="sníž. přenesená",J183,0)</f>
        <v>0</v>
      </c>
      <c r="BI183" s="173">
        <f>IF(N183="nulová",J183,0)</f>
        <v>0</v>
      </c>
      <c r="BJ183" s="17" t="s">
        <v>85</v>
      </c>
      <c r="BK183" s="173">
        <f>ROUND(I183*H183,2)</f>
        <v>0</v>
      </c>
      <c r="BL183" s="17" t="s">
        <v>160</v>
      </c>
      <c r="BM183" s="172" t="s">
        <v>492</v>
      </c>
    </row>
    <row r="184" spans="1:65" s="13" customFormat="1" x14ac:dyDescent="0.2">
      <c r="B184" s="174"/>
      <c r="D184" s="175" t="s">
        <v>161</v>
      </c>
      <c r="E184" s="176" t="s">
        <v>1</v>
      </c>
      <c r="F184" s="177" t="s">
        <v>462</v>
      </c>
      <c r="H184" s="176" t="s">
        <v>1</v>
      </c>
      <c r="I184" s="178"/>
      <c r="K184" s="212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6" t="s">
        <v>161</v>
      </c>
      <c r="AU184" s="176" t="s">
        <v>87</v>
      </c>
      <c r="AV184" s="13" t="s">
        <v>85</v>
      </c>
      <c r="AW184" s="13" t="s">
        <v>34</v>
      </c>
      <c r="AX184" s="13" t="s">
        <v>77</v>
      </c>
      <c r="AY184" s="176" t="s">
        <v>154</v>
      </c>
    </row>
    <row r="185" spans="1:65" s="13" customFormat="1" x14ac:dyDescent="0.2">
      <c r="B185" s="174"/>
      <c r="D185" s="175" t="s">
        <v>161</v>
      </c>
      <c r="E185" s="176" t="s">
        <v>1</v>
      </c>
      <c r="F185" s="177" t="s">
        <v>493</v>
      </c>
      <c r="H185" s="176" t="s">
        <v>1</v>
      </c>
      <c r="I185" s="178"/>
      <c r="K185" s="212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6" t="s">
        <v>161</v>
      </c>
      <c r="AU185" s="176" t="s">
        <v>87</v>
      </c>
      <c r="AV185" s="13" t="s">
        <v>85</v>
      </c>
      <c r="AW185" s="13" t="s">
        <v>34</v>
      </c>
      <c r="AX185" s="13" t="s">
        <v>77</v>
      </c>
      <c r="AY185" s="176" t="s">
        <v>154</v>
      </c>
    </row>
    <row r="186" spans="1:65" s="14" customFormat="1" x14ac:dyDescent="0.2">
      <c r="B186" s="182"/>
      <c r="D186" s="175" t="s">
        <v>161</v>
      </c>
      <c r="E186" s="183" t="s">
        <v>1</v>
      </c>
      <c r="F186" s="184" t="s">
        <v>494</v>
      </c>
      <c r="H186" s="185">
        <v>11.25</v>
      </c>
      <c r="I186" s="186"/>
      <c r="K186" s="213"/>
      <c r="L186" s="182"/>
      <c r="M186" s="187"/>
      <c r="N186" s="188"/>
      <c r="O186" s="188"/>
      <c r="P186" s="188"/>
      <c r="Q186" s="188"/>
      <c r="R186" s="188"/>
      <c r="S186" s="188"/>
      <c r="T186" s="189"/>
      <c r="AT186" s="183" t="s">
        <v>161</v>
      </c>
      <c r="AU186" s="183" t="s">
        <v>87</v>
      </c>
      <c r="AV186" s="14" t="s">
        <v>87</v>
      </c>
      <c r="AW186" s="14" t="s">
        <v>34</v>
      </c>
      <c r="AX186" s="14" t="s">
        <v>85</v>
      </c>
      <c r="AY186" s="183" t="s">
        <v>154</v>
      </c>
    </row>
    <row r="187" spans="1:65" s="2" customFormat="1" ht="24" customHeight="1" x14ac:dyDescent="0.2">
      <c r="A187" s="32"/>
      <c r="B187" s="160"/>
      <c r="C187" s="161" t="s">
        <v>185</v>
      </c>
      <c r="D187" s="161" t="s">
        <v>156</v>
      </c>
      <c r="E187" s="162" t="s">
        <v>214</v>
      </c>
      <c r="F187" s="163" t="s">
        <v>215</v>
      </c>
      <c r="G187" s="164" t="s">
        <v>173</v>
      </c>
      <c r="H187" s="165">
        <v>3.375</v>
      </c>
      <c r="I187" s="166"/>
      <c r="J187" s="167">
        <f>ROUND(I187*H187,2)</f>
        <v>0</v>
      </c>
      <c r="K187" s="211" t="s">
        <v>678</v>
      </c>
      <c r="L187" s="33"/>
      <c r="M187" s="168" t="s">
        <v>1</v>
      </c>
      <c r="N187" s="169" t="s">
        <v>42</v>
      </c>
      <c r="O187" s="58"/>
      <c r="P187" s="170">
        <f>O187*H187</f>
        <v>0</v>
      </c>
      <c r="Q187" s="170">
        <v>0</v>
      </c>
      <c r="R187" s="170">
        <f>Q187*H187</f>
        <v>0</v>
      </c>
      <c r="S187" s="170">
        <v>0</v>
      </c>
      <c r="T187" s="17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2" t="s">
        <v>160</v>
      </c>
      <c r="AT187" s="172" t="s">
        <v>156</v>
      </c>
      <c r="AU187" s="172" t="s">
        <v>87</v>
      </c>
      <c r="AY187" s="17" t="s">
        <v>154</v>
      </c>
      <c r="BE187" s="173">
        <f>IF(N187="základní",J187,0)</f>
        <v>0</v>
      </c>
      <c r="BF187" s="173">
        <f>IF(N187="snížená",J187,0)</f>
        <v>0</v>
      </c>
      <c r="BG187" s="173">
        <f>IF(N187="zákl. přenesená",J187,0)</f>
        <v>0</v>
      </c>
      <c r="BH187" s="173">
        <f>IF(N187="sníž. přenesená",J187,0)</f>
        <v>0</v>
      </c>
      <c r="BI187" s="173">
        <f>IF(N187="nulová",J187,0)</f>
        <v>0</v>
      </c>
      <c r="BJ187" s="17" t="s">
        <v>85</v>
      </c>
      <c r="BK187" s="173">
        <f>ROUND(I187*H187,2)</f>
        <v>0</v>
      </c>
      <c r="BL187" s="17" t="s">
        <v>160</v>
      </c>
      <c r="BM187" s="172" t="s">
        <v>495</v>
      </c>
    </row>
    <row r="188" spans="1:65" s="13" customFormat="1" x14ac:dyDescent="0.2">
      <c r="B188" s="174"/>
      <c r="D188" s="175" t="s">
        <v>161</v>
      </c>
      <c r="E188" s="176" t="s">
        <v>1</v>
      </c>
      <c r="F188" s="177" t="s">
        <v>462</v>
      </c>
      <c r="H188" s="176" t="s">
        <v>1</v>
      </c>
      <c r="I188" s="178"/>
      <c r="K188" s="212"/>
      <c r="L188" s="174"/>
      <c r="M188" s="179"/>
      <c r="N188" s="180"/>
      <c r="O188" s="180"/>
      <c r="P188" s="180"/>
      <c r="Q188" s="180"/>
      <c r="R188" s="180"/>
      <c r="S188" s="180"/>
      <c r="T188" s="181"/>
      <c r="AT188" s="176" t="s">
        <v>161</v>
      </c>
      <c r="AU188" s="176" t="s">
        <v>87</v>
      </c>
      <c r="AV188" s="13" t="s">
        <v>85</v>
      </c>
      <c r="AW188" s="13" t="s">
        <v>34</v>
      </c>
      <c r="AX188" s="13" t="s">
        <v>77</v>
      </c>
      <c r="AY188" s="176" t="s">
        <v>154</v>
      </c>
    </row>
    <row r="189" spans="1:65" s="13" customFormat="1" x14ac:dyDescent="0.2">
      <c r="B189" s="174"/>
      <c r="D189" s="175" t="s">
        <v>161</v>
      </c>
      <c r="E189" s="176" t="s">
        <v>1</v>
      </c>
      <c r="F189" s="177" t="s">
        <v>200</v>
      </c>
      <c r="H189" s="176" t="s">
        <v>1</v>
      </c>
      <c r="I189" s="178"/>
      <c r="K189" s="212"/>
      <c r="L189" s="174"/>
      <c r="M189" s="179"/>
      <c r="N189" s="180"/>
      <c r="O189" s="180"/>
      <c r="P189" s="180"/>
      <c r="Q189" s="180"/>
      <c r="R189" s="180"/>
      <c r="S189" s="180"/>
      <c r="T189" s="181"/>
      <c r="AT189" s="176" t="s">
        <v>161</v>
      </c>
      <c r="AU189" s="176" t="s">
        <v>87</v>
      </c>
      <c r="AV189" s="13" t="s">
        <v>85</v>
      </c>
      <c r="AW189" s="13" t="s">
        <v>34</v>
      </c>
      <c r="AX189" s="13" t="s">
        <v>77</v>
      </c>
      <c r="AY189" s="176" t="s">
        <v>154</v>
      </c>
    </row>
    <row r="190" spans="1:65" s="14" customFormat="1" x14ac:dyDescent="0.2">
      <c r="B190" s="182"/>
      <c r="D190" s="175" t="s">
        <v>161</v>
      </c>
      <c r="E190" s="183" t="s">
        <v>1</v>
      </c>
      <c r="F190" s="184" t="s">
        <v>496</v>
      </c>
      <c r="H190" s="185">
        <v>3.375</v>
      </c>
      <c r="I190" s="186"/>
      <c r="K190" s="213"/>
      <c r="L190" s="182"/>
      <c r="M190" s="187"/>
      <c r="N190" s="188"/>
      <c r="O190" s="188"/>
      <c r="P190" s="188"/>
      <c r="Q190" s="188"/>
      <c r="R190" s="188"/>
      <c r="S190" s="188"/>
      <c r="T190" s="189"/>
      <c r="AT190" s="183" t="s">
        <v>161</v>
      </c>
      <c r="AU190" s="183" t="s">
        <v>87</v>
      </c>
      <c r="AV190" s="14" t="s">
        <v>87</v>
      </c>
      <c r="AW190" s="14" t="s">
        <v>34</v>
      </c>
      <c r="AX190" s="14" t="s">
        <v>85</v>
      </c>
      <c r="AY190" s="183" t="s">
        <v>154</v>
      </c>
    </row>
    <row r="191" spans="1:65" s="2" customFormat="1" ht="24" customHeight="1" x14ac:dyDescent="0.2">
      <c r="A191" s="32"/>
      <c r="B191" s="160"/>
      <c r="C191" s="161" t="s">
        <v>186</v>
      </c>
      <c r="D191" s="161" t="s">
        <v>156</v>
      </c>
      <c r="E191" s="162" t="s">
        <v>497</v>
      </c>
      <c r="F191" s="163" t="s">
        <v>498</v>
      </c>
      <c r="G191" s="164" t="s">
        <v>173</v>
      </c>
      <c r="H191" s="165">
        <v>797.5</v>
      </c>
      <c r="I191" s="166"/>
      <c r="J191" s="167">
        <f>ROUND(I191*H191,2)</f>
        <v>0</v>
      </c>
      <c r="K191" s="211" t="s">
        <v>678</v>
      </c>
      <c r="L191" s="33"/>
      <c r="M191" s="168" t="s">
        <v>1</v>
      </c>
      <c r="N191" s="169" t="s">
        <v>42</v>
      </c>
      <c r="O191" s="58"/>
      <c r="P191" s="170">
        <f>O191*H191</f>
        <v>0</v>
      </c>
      <c r="Q191" s="170">
        <v>0</v>
      </c>
      <c r="R191" s="170">
        <f>Q191*H191</f>
        <v>0</v>
      </c>
      <c r="S191" s="170">
        <v>0</v>
      </c>
      <c r="T191" s="17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2" t="s">
        <v>160</v>
      </c>
      <c r="AT191" s="172" t="s">
        <v>156</v>
      </c>
      <c r="AU191" s="172" t="s">
        <v>87</v>
      </c>
      <c r="AY191" s="17" t="s">
        <v>154</v>
      </c>
      <c r="BE191" s="173">
        <f>IF(N191="základní",J191,0)</f>
        <v>0</v>
      </c>
      <c r="BF191" s="173">
        <f>IF(N191="snížená",J191,0)</f>
        <v>0</v>
      </c>
      <c r="BG191" s="173">
        <f>IF(N191="zákl. přenesená",J191,0)</f>
        <v>0</v>
      </c>
      <c r="BH191" s="173">
        <f>IF(N191="sníž. přenesená",J191,0)</f>
        <v>0</v>
      </c>
      <c r="BI191" s="173">
        <f>IF(N191="nulová",J191,0)</f>
        <v>0</v>
      </c>
      <c r="BJ191" s="17" t="s">
        <v>85</v>
      </c>
      <c r="BK191" s="173">
        <f>ROUND(I191*H191,2)</f>
        <v>0</v>
      </c>
      <c r="BL191" s="17" t="s">
        <v>160</v>
      </c>
      <c r="BM191" s="172" t="s">
        <v>499</v>
      </c>
    </row>
    <row r="192" spans="1:65" s="13" customFormat="1" x14ac:dyDescent="0.2">
      <c r="B192" s="174"/>
      <c r="D192" s="175" t="s">
        <v>161</v>
      </c>
      <c r="E192" s="176" t="s">
        <v>1</v>
      </c>
      <c r="F192" s="177" t="s">
        <v>462</v>
      </c>
      <c r="H192" s="176" t="s">
        <v>1</v>
      </c>
      <c r="I192" s="178"/>
      <c r="K192" s="212"/>
      <c r="L192" s="174"/>
      <c r="M192" s="179"/>
      <c r="N192" s="180"/>
      <c r="O192" s="180"/>
      <c r="P192" s="180"/>
      <c r="Q192" s="180"/>
      <c r="R192" s="180"/>
      <c r="S192" s="180"/>
      <c r="T192" s="181"/>
      <c r="AT192" s="176" t="s">
        <v>161</v>
      </c>
      <c r="AU192" s="176" t="s">
        <v>87</v>
      </c>
      <c r="AV192" s="13" t="s">
        <v>85</v>
      </c>
      <c r="AW192" s="13" t="s">
        <v>34</v>
      </c>
      <c r="AX192" s="13" t="s">
        <v>77</v>
      </c>
      <c r="AY192" s="176" t="s">
        <v>154</v>
      </c>
    </row>
    <row r="193" spans="1:65" s="13" customFormat="1" x14ac:dyDescent="0.2">
      <c r="B193" s="174"/>
      <c r="D193" s="175" t="s">
        <v>161</v>
      </c>
      <c r="E193" s="176" t="s">
        <v>1</v>
      </c>
      <c r="F193" s="177" t="s">
        <v>224</v>
      </c>
      <c r="H193" s="176" t="s">
        <v>1</v>
      </c>
      <c r="I193" s="178"/>
      <c r="K193" s="212"/>
      <c r="L193" s="174"/>
      <c r="M193" s="179"/>
      <c r="N193" s="180"/>
      <c r="O193" s="180"/>
      <c r="P193" s="180"/>
      <c r="Q193" s="180"/>
      <c r="R193" s="180"/>
      <c r="S193" s="180"/>
      <c r="T193" s="181"/>
      <c r="AT193" s="176" t="s">
        <v>161</v>
      </c>
      <c r="AU193" s="176" t="s">
        <v>87</v>
      </c>
      <c r="AV193" s="13" t="s">
        <v>85</v>
      </c>
      <c r="AW193" s="13" t="s">
        <v>34</v>
      </c>
      <c r="AX193" s="13" t="s">
        <v>77</v>
      </c>
      <c r="AY193" s="176" t="s">
        <v>154</v>
      </c>
    </row>
    <row r="194" spans="1:65" s="13" customFormat="1" x14ac:dyDescent="0.2">
      <c r="B194" s="174"/>
      <c r="D194" s="175" t="s">
        <v>161</v>
      </c>
      <c r="E194" s="176" t="s">
        <v>1</v>
      </c>
      <c r="F194" s="177" t="s">
        <v>225</v>
      </c>
      <c r="H194" s="176" t="s">
        <v>1</v>
      </c>
      <c r="I194" s="178"/>
      <c r="K194" s="212"/>
      <c r="L194" s="174"/>
      <c r="M194" s="179"/>
      <c r="N194" s="180"/>
      <c r="O194" s="180"/>
      <c r="P194" s="180"/>
      <c r="Q194" s="180"/>
      <c r="R194" s="180"/>
      <c r="S194" s="180"/>
      <c r="T194" s="181"/>
      <c r="AT194" s="176" t="s">
        <v>161</v>
      </c>
      <c r="AU194" s="176" t="s">
        <v>87</v>
      </c>
      <c r="AV194" s="13" t="s">
        <v>85</v>
      </c>
      <c r="AW194" s="13" t="s">
        <v>34</v>
      </c>
      <c r="AX194" s="13" t="s">
        <v>77</v>
      </c>
      <c r="AY194" s="176" t="s">
        <v>154</v>
      </c>
    </row>
    <row r="195" spans="1:65" s="14" customFormat="1" x14ac:dyDescent="0.2">
      <c r="B195" s="182"/>
      <c r="D195" s="175" t="s">
        <v>161</v>
      </c>
      <c r="E195" s="183" t="s">
        <v>1</v>
      </c>
      <c r="F195" s="184" t="s">
        <v>500</v>
      </c>
      <c r="H195" s="185">
        <v>690</v>
      </c>
      <c r="I195" s="186"/>
      <c r="K195" s="213"/>
      <c r="L195" s="182"/>
      <c r="M195" s="187"/>
      <c r="N195" s="188"/>
      <c r="O195" s="188"/>
      <c r="P195" s="188"/>
      <c r="Q195" s="188"/>
      <c r="R195" s="188"/>
      <c r="S195" s="188"/>
      <c r="T195" s="189"/>
      <c r="AT195" s="183" t="s">
        <v>161</v>
      </c>
      <c r="AU195" s="183" t="s">
        <v>87</v>
      </c>
      <c r="AV195" s="14" t="s">
        <v>87</v>
      </c>
      <c r="AW195" s="14" t="s">
        <v>34</v>
      </c>
      <c r="AX195" s="14" t="s">
        <v>77</v>
      </c>
      <c r="AY195" s="183" t="s">
        <v>154</v>
      </c>
    </row>
    <row r="196" spans="1:65" s="13" customFormat="1" x14ac:dyDescent="0.2">
      <c r="B196" s="174"/>
      <c r="D196" s="175" t="s">
        <v>161</v>
      </c>
      <c r="E196" s="176" t="s">
        <v>1</v>
      </c>
      <c r="F196" s="177" t="s">
        <v>226</v>
      </c>
      <c r="H196" s="176" t="s">
        <v>1</v>
      </c>
      <c r="I196" s="178"/>
      <c r="K196" s="212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6" t="s">
        <v>161</v>
      </c>
      <c r="AU196" s="176" t="s">
        <v>87</v>
      </c>
      <c r="AV196" s="13" t="s">
        <v>85</v>
      </c>
      <c r="AW196" s="13" t="s">
        <v>34</v>
      </c>
      <c r="AX196" s="13" t="s">
        <v>77</v>
      </c>
      <c r="AY196" s="176" t="s">
        <v>154</v>
      </c>
    </row>
    <row r="197" spans="1:65" s="14" customFormat="1" x14ac:dyDescent="0.2">
      <c r="B197" s="182"/>
      <c r="D197" s="175" t="s">
        <v>161</v>
      </c>
      <c r="E197" s="183" t="s">
        <v>1</v>
      </c>
      <c r="F197" s="184" t="s">
        <v>501</v>
      </c>
      <c r="H197" s="185">
        <v>43.75</v>
      </c>
      <c r="I197" s="186"/>
      <c r="K197" s="213"/>
      <c r="L197" s="182"/>
      <c r="M197" s="187"/>
      <c r="N197" s="188"/>
      <c r="O197" s="188"/>
      <c r="P197" s="188"/>
      <c r="Q197" s="188"/>
      <c r="R197" s="188"/>
      <c r="S197" s="188"/>
      <c r="T197" s="189"/>
      <c r="AT197" s="183" t="s">
        <v>161</v>
      </c>
      <c r="AU197" s="183" t="s">
        <v>87</v>
      </c>
      <c r="AV197" s="14" t="s">
        <v>87</v>
      </c>
      <c r="AW197" s="14" t="s">
        <v>34</v>
      </c>
      <c r="AX197" s="14" t="s">
        <v>77</v>
      </c>
      <c r="AY197" s="183" t="s">
        <v>154</v>
      </c>
    </row>
    <row r="198" spans="1:65" s="13" customFormat="1" ht="22.5" x14ac:dyDescent="0.2">
      <c r="B198" s="174"/>
      <c r="D198" s="175" t="s">
        <v>161</v>
      </c>
      <c r="E198" s="176" t="s">
        <v>1</v>
      </c>
      <c r="F198" s="177" t="s">
        <v>227</v>
      </c>
      <c r="H198" s="176" t="s">
        <v>1</v>
      </c>
      <c r="I198" s="178"/>
      <c r="K198" s="212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6" t="s">
        <v>161</v>
      </c>
      <c r="AU198" s="176" t="s">
        <v>87</v>
      </c>
      <c r="AV198" s="13" t="s">
        <v>85</v>
      </c>
      <c r="AW198" s="13" t="s">
        <v>34</v>
      </c>
      <c r="AX198" s="13" t="s">
        <v>77</v>
      </c>
      <c r="AY198" s="176" t="s">
        <v>154</v>
      </c>
    </row>
    <row r="199" spans="1:65" s="13" customFormat="1" x14ac:dyDescent="0.2">
      <c r="B199" s="174"/>
      <c r="D199" s="175" t="s">
        <v>161</v>
      </c>
      <c r="E199" s="176" t="s">
        <v>1</v>
      </c>
      <c r="F199" s="177" t="s">
        <v>228</v>
      </c>
      <c r="H199" s="176" t="s">
        <v>1</v>
      </c>
      <c r="I199" s="178"/>
      <c r="K199" s="212"/>
      <c r="L199" s="174"/>
      <c r="M199" s="179"/>
      <c r="N199" s="180"/>
      <c r="O199" s="180"/>
      <c r="P199" s="180"/>
      <c r="Q199" s="180"/>
      <c r="R199" s="180"/>
      <c r="S199" s="180"/>
      <c r="T199" s="181"/>
      <c r="AT199" s="176" t="s">
        <v>161</v>
      </c>
      <c r="AU199" s="176" t="s">
        <v>87</v>
      </c>
      <c r="AV199" s="13" t="s">
        <v>85</v>
      </c>
      <c r="AW199" s="13" t="s">
        <v>34</v>
      </c>
      <c r="AX199" s="13" t="s">
        <v>77</v>
      </c>
      <c r="AY199" s="176" t="s">
        <v>154</v>
      </c>
    </row>
    <row r="200" spans="1:65" s="14" customFormat="1" x14ac:dyDescent="0.2">
      <c r="B200" s="182"/>
      <c r="D200" s="175" t="s">
        <v>161</v>
      </c>
      <c r="E200" s="183" t="s">
        <v>1</v>
      </c>
      <c r="F200" s="184" t="s">
        <v>502</v>
      </c>
      <c r="H200" s="185">
        <v>20</v>
      </c>
      <c r="I200" s="186"/>
      <c r="K200" s="213"/>
      <c r="L200" s="182"/>
      <c r="M200" s="187"/>
      <c r="N200" s="188"/>
      <c r="O200" s="188"/>
      <c r="P200" s="188"/>
      <c r="Q200" s="188"/>
      <c r="R200" s="188"/>
      <c r="S200" s="188"/>
      <c r="T200" s="189"/>
      <c r="AT200" s="183" t="s">
        <v>161</v>
      </c>
      <c r="AU200" s="183" t="s">
        <v>87</v>
      </c>
      <c r="AV200" s="14" t="s">
        <v>87</v>
      </c>
      <c r="AW200" s="14" t="s">
        <v>34</v>
      </c>
      <c r="AX200" s="14" t="s">
        <v>77</v>
      </c>
      <c r="AY200" s="183" t="s">
        <v>154</v>
      </c>
    </row>
    <row r="201" spans="1:65" s="13" customFormat="1" x14ac:dyDescent="0.2">
      <c r="B201" s="174"/>
      <c r="D201" s="175" t="s">
        <v>161</v>
      </c>
      <c r="E201" s="176" t="s">
        <v>1</v>
      </c>
      <c r="F201" s="177" t="s">
        <v>226</v>
      </c>
      <c r="H201" s="176" t="s">
        <v>1</v>
      </c>
      <c r="I201" s="178"/>
      <c r="K201" s="212"/>
      <c r="L201" s="174"/>
      <c r="M201" s="179"/>
      <c r="N201" s="180"/>
      <c r="O201" s="180"/>
      <c r="P201" s="180"/>
      <c r="Q201" s="180"/>
      <c r="R201" s="180"/>
      <c r="S201" s="180"/>
      <c r="T201" s="181"/>
      <c r="AT201" s="176" t="s">
        <v>161</v>
      </c>
      <c r="AU201" s="176" t="s">
        <v>87</v>
      </c>
      <c r="AV201" s="13" t="s">
        <v>85</v>
      </c>
      <c r="AW201" s="13" t="s">
        <v>34</v>
      </c>
      <c r="AX201" s="13" t="s">
        <v>77</v>
      </c>
      <c r="AY201" s="176" t="s">
        <v>154</v>
      </c>
    </row>
    <row r="202" spans="1:65" s="14" customFormat="1" x14ac:dyDescent="0.2">
      <c r="B202" s="182"/>
      <c r="D202" s="175" t="s">
        <v>161</v>
      </c>
      <c r="E202" s="183" t="s">
        <v>1</v>
      </c>
      <c r="F202" s="184" t="s">
        <v>501</v>
      </c>
      <c r="H202" s="185">
        <v>43.75</v>
      </c>
      <c r="I202" s="186"/>
      <c r="K202" s="213"/>
      <c r="L202" s="182"/>
      <c r="M202" s="187"/>
      <c r="N202" s="188"/>
      <c r="O202" s="188"/>
      <c r="P202" s="188"/>
      <c r="Q202" s="188"/>
      <c r="R202" s="188"/>
      <c r="S202" s="188"/>
      <c r="T202" s="189"/>
      <c r="AT202" s="183" t="s">
        <v>161</v>
      </c>
      <c r="AU202" s="183" t="s">
        <v>87</v>
      </c>
      <c r="AV202" s="14" t="s">
        <v>87</v>
      </c>
      <c r="AW202" s="14" t="s">
        <v>34</v>
      </c>
      <c r="AX202" s="14" t="s">
        <v>77</v>
      </c>
      <c r="AY202" s="183" t="s">
        <v>154</v>
      </c>
    </row>
    <row r="203" spans="1:65" s="15" customFormat="1" x14ac:dyDescent="0.2">
      <c r="B203" s="190"/>
      <c r="D203" s="175" t="s">
        <v>161</v>
      </c>
      <c r="E203" s="191" t="s">
        <v>1</v>
      </c>
      <c r="F203" s="192" t="s">
        <v>165</v>
      </c>
      <c r="H203" s="193">
        <v>797.5</v>
      </c>
      <c r="I203" s="194"/>
      <c r="K203" s="21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161</v>
      </c>
      <c r="AU203" s="191" t="s">
        <v>87</v>
      </c>
      <c r="AV203" s="15" t="s">
        <v>160</v>
      </c>
      <c r="AW203" s="15" t="s">
        <v>34</v>
      </c>
      <c r="AX203" s="15" t="s">
        <v>85</v>
      </c>
      <c r="AY203" s="191" t="s">
        <v>154</v>
      </c>
    </row>
    <row r="204" spans="1:65" s="2" customFormat="1" ht="24" customHeight="1" x14ac:dyDescent="0.2">
      <c r="A204" s="32"/>
      <c r="B204" s="160"/>
      <c r="C204" s="161" t="s">
        <v>187</v>
      </c>
      <c r="D204" s="161" t="s">
        <v>156</v>
      </c>
      <c r="E204" s="162" t="s">
        <v>230</v>
      </c>
      <c r="F204" s="163" t="s">
        <v>231</v>
      </c>
      <c r="G204" s="164" t="s">
        <v>173</v>
      </c>
      <c r="H204" s="165">
        <v>287.5</v>
      </c>
      <c r="I204" s="166"/>
      <c r="J204" s="167">
        <f>ROUND(I204*H204,2)</f>
        <v>0</v>
      </c>
      <c r="K204" s="211" t="s">
        <v>678</v>
      </c>
      <c r="L204" s="33"/>
      <c r="M204" s="168" t="s">
        <v>1</v>
      </c>
      <c r="N204" s="169" t="s">
        <v>42</v>
      </c>
      <c r="O204" s="58"/>
      <c r="P204" s="170">
        <f>O204*H204</f>
        <v>0</v>
      </c>
      <c r="Q204" s="170">
        <v>0</v>
      </c>
      <c r="R204" s="170">
        <f>Q204*H204</f>
        <v>0</v>
      </c>
      <c r="S204" s="170">
        <v>0</v>
      </c>
      <c r="T204" s="17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2" t="s">
        <v>160</v>
      </c>
      <c r="AT204" s="172" t="s">
        <v>156</v>
      </c>
      <c r="AU204" s="172" t="s">
        <v>87</v>
      </c>
      <c r="AY204" s="17" t="s">
        <v>154</v>
      </c>
      <c r="BE204" s="173">
        <f>IF(N204="základní",J204,0)</f>
        <v>0</v>
      </c>
      <c r="BF204" s="173">
        <f>IF(N204="snížená",J204,0)</f>
        <v>0</v>
      </c>
      <c r="BG204" s="173">
        <f>IF(N204="zákl. přenesená",J204,0)</f>
        <v>0</v>
      </c>
      <c r="BH204" s="173">
        <f>IF(N204="sníž. přenesená",J204,0)</f>
        <v>0</v>
      </c>
      <c r="BI204" s="173">
        <f>IF(N204="nulová",J204,0)</f>
        <v>0</v>
      </c>
      <c r="BJ204" s="17" t="s">
        <v>85</v>
      </c>
      <c r="BK204" s="173">
        <f>ROUND(I204*H204,2)</f>
        <v>0</v>
      </c>
      <c r="BL204" s="17" t="s">
        <v>160</v>
      </c>
      <c r="BM204" s="172" t="s">
        <v>503</v>
      </c>
    </row>
    <row r="205" spans="1:65" s="13" customFormat="1" x14ac:dyDescent="0.2">
      <c r="B205" s="174"/>
      <c r="D205" s="175" t="s">
        <v>161</v>
      </c>
      <c r="E205" s="176" t="s">
        <v>1</v>
      </c>
      <c r="F205" s="177" t="s">
        <v>162</v>
      </c>
      <c r="H205" s="176" t="s">
        <v>1</v>
      </c>
      <c r="I205" s="178"/>
      <c r="K205" s="212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6" t="s">
        <v>161</v>
      </c>
      <c r="AU205" s="176" t="s">
        <v>87</v>
      </c>
      <c r="AV205" s="13" t="s">
        <v>85</v>
      </c>
      <c r="AW205" s="13" t="s">
        <v>34</v>
      </c>
      <c r="AX205" s="13" t="s">
        <v>77</v>
      </c>
      <c r="AY205" s="176" t="s">
        <v>154</v>
      </c>
    </row>
    <row r="206" spans="1:65" s="13" customFormat="1" ht="22.5" x14ac:dyDescent="0.2">
      <c r="B206" s="174"/>
      <c r="D206" s="175" t="s">
        <v>161</v>
      </c>
      <c r="E206" s="176" t="s">
        <v>1</v>
      </c>
      <c r="F206" s="177" t="s">
        <v>504</v>
      </c>
      <c r="H206" s="176" t="s">
        <v>1</v>
      </c>
      <c r="I206" s="178"/>
      <c r="K206" s="212"/>
      <c r="L206" s="174"/>
      <c r="M206" s="179"/>
      <c r="N206" s="180"/>
      <c r="O206" s="180"/>
      <c r="P206" s="180"/>
      <c r="Q206" s="180"/>
      <c r="R206" s="180"/>
      <c r="S206" s="180"/>
      <c r="T206" s="181"/>
      <c r="AT206" s="176" t="s">
        <v>161</v>
      </c>
      <c r="AU206" s="176" t="s">
        <v>87</v>
      </c>
      <c r="AV206" s="13" t="s">
        <v>85</v>
      </c>
      <c r="AW206" s="13" t="s">
        <v>34</v>
      </c>
      <c r="AX206" s="13" t="s">
        <v>77</v>
      </c>
      <c r="AY206" s="176" t="s">
        <v>154</v>
      </c>
    </row>
    <row r="207" spans="1:65" s="13" customFormat="1" x14ac:dyDescent="0.2">
      <c r="B207" s="174"/>
      <c r="D207" s="175" t="s">
        <v>161</v>
      </c>
      <c r="E207" s="176" t="s">
        <v>1</v>
      </c>
      <c r="F207" s="177" t="s">
        <v>232</v>
      </c>
      <c r="H207" s="176" t="s">
        <v>1</v>
      </c>
      <c r="I207" s="178"/>
      <c r="K207" s="212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6" t="s">
        <v>161</v>
      </c>
      <c r="AU207" s="176" t="s">
        <v>87</v>
      </c>
      <c r="AV207" s="13" t="s">
        <v>85</v>
      </c>
      <c r="AW207" s="13" t="s">
        <v>34</v>
      </c>
      <c r="AX207" s="13" t="s">
        <v>77</v>
      </c>
      <c r="AY207" s="176" t="s">
        <v>154</v>
      </c>
    </row>
    <row r="208" spans="1:65" s="14" customFormat="1" x14ac:dyDescent="0.2">
      <c r="B208" s="182"/>
      <c r="D208" s="175" t="s">
        <v>161</v>
      </c>
      <c r="E208" s="183" t="s">
        <v>1</v>
      </c>
      <c r="F208" s="184" t="s">
        <v>505</v>
      </c>
      <c r="H208" s="185">
        <v>195</v>
      </c>
      <c r="I208" s="186"/>
      <c r="K208" s="213"/>
      <c r="L208" s="182"/>
      <c r="M208" s="187"/>
      <c r="N208" s="188"/>
      <c r="O208" s="188"/>
      <c r="P208" s="188"/>
      <c r="Q208" s="188"/>
      <c r="R208" s="188"/>
      <c r="S208" s="188"/>
      <c r="T208" s="189"/>
      <c r="AT208" s="183" t="s">
        <v>161</v>
      </c>
      <c r="AU208" s="183" t="s">
        <v>87</v>
      </c>
      <c r="AV208" s="14" t="s">
        <v>87</v>
      </c>
      <c r="AW208" s="14" t="s">
        <v>34</v>
      </c>
      <c r="AX208" s="14" t="s">
        <v>77</v>
      </c>
      <c r="AY208" s="183" t="s">
        <v>154</v>
      </c>
    </row>
    <row r="209" spans="1:65" s="13" customFormat="1" x14ac:dyDescent="0.2">
      <c r="B209" s="174"/>
      <c r="D209" s="175" t="s">
        <v>161</v>
      </c>
      <c r="E209" s="176" t="s">
        <v>1</v>
      </c>
      <c r="F209" s="177" t="s">
        <v>233</v>
      </c>
      <c r="H209" s="176" t="s">
        <v>1</v>
      </c>
      <c r="I209" s="178"/>
      <c r="K209" s="212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6" t="s">
        <v>161</v>
      </c>
      <c r="AU209" s="176" t="s">
        <v>87</v>
      </c>
      <c r="AV209" s="13" t="s">
        <v>85</v>
      </c>
      <c r="AW209" s="13" t="s">
        <v>34</v>
      </c>
      <c r="AX209" s="13" t="s">
        <v>77</v>
      </c>
      <c r="AY209" s="176" t="s">
        <v>154</v>
      </c>
    </row>
    <row r="210" spans="1:65" s="14" customFormat="1" x14ac:dyDescent="0.2">
      <c r="B210" s="182"/>
      <c r="D210" s="175" t="s">
        <v>161</v>
      </c>
      <c r="E210" s="183" t="s">
        <v>1</v>
      </c>
      <c r="F210" s="184" t="s">
        <v>506</v>
      </c>
      <c r="H210" s="185">
        <v>-43.75</v>
      </c>
      <c r="I210" s="186"/>
      <c r="K210" s="213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3" t="s">
        <v>161</v>
      </c>
      <c r="AU210" s="183" t="s">
        <v>87</v>
      </c>
      <c r="AV210" s="14" t="s">
        <v>87</v>
      </c>
      <c r="AW210" s="14" t="s">
        <v>34</v>
      </c>
      <c r="AX210" s="14" t="s">
        <v>77</v>
      </c>
      <c r="AY210" s="183" t="s">
        <v>154</v>
      </c>
    </row>
    <row r="211" spans="1:65" s="13" customFormat="1" x14ac:dyDescent="0.2">
      <c r="B211" s="174"/>
      <c r="D211" s="175" t="s">
        <v>161</v>
      </c>
      <c r="E211" s="176" t="s">
        <v>1</v>
      </c>
      <c r="F211" s="177" t="s">
        <v>234</v>
      </c>
      <c r="H211" s="176" t="s">
        <v>1</v>
      </c>
      <c r="I211" s="178"/>
      <c r="K211" s="212"/>
      <c r="L211" s="174"/>
      <c r="M211" s="179"/>
      <c r="N211" s="180"/>
      <c r="O211" s="180"/>
      <c r="P211" s="180"/>
      <c r="Q211" s="180"/>
      <c r="R211" s="180"/>
      <c r="S211" s="180"/>
      <c r="T211" s="181"/>
      <c r="AT211" s="176" t="s">
        <v>161</v>
      </c>
      <c r="AU211" s="176" t="s">
        <v>87</v>
      </c>
      <c r="AV211" s="13" t="s">
        <v>85</v>
      </c>
      <c r="AW211" s="13" t="s">
        <v>34</v>
      </c>
      <c r="AX211" s="13" t="s">
        <v>77</v>
      </c>
      <c r="AY211" s="176" t="s">
        <v>154</v>
      </c>
    </row>
    <row r="212" spans="1:65" s="14" customFormat="1" x14ac:dyDescent="0.2">
      <c r="B212" s="182"/>
      <c r="D212" s="175" t="s">
        <v>161</v>
      </c>
      <c r="E212" s="183" t="s">
        <v>1</v>
      </c>
      <c r="F212" s="184" t="s">
        <v>507</v>
      </c>
      <c r="H212" s="185">
        <v>136.25</v>
      </c>
      <c r="I212" s="186"/>
      <c r="K212" s="213"/>
      <c r="L212" s="182"/>
      <c r="M212" s="187"/>
      <c r="N212" s="188"/>
      <c r="O212" s="188"/>
      <c r="P212" s="188"/>
      <c r="Q212" s="188"/>
      <c r="R212" s="188"/>
      <c r="S212" s="188"/>
      <c r="T212" s="189"/>
      <c r="AT212" s="183" t="s">
        <v>161</v>
      </c>
      <c r="AU212" s="183" t="s">
        <v>87</v>
      </c>
      <c r="AV212" s="14" t="s">
        <v>87</v>
      </c>
      <c r="AW212" s="14" t="s">
        <v>34</v>
      </c>
      <c r="AX212" s="14" t="s">
        <v>77</v>
      </c>
      <c r="AY212" s="183" t="s">
        <v>154</v>
      </c>
    </row>
    <row r="213" spans="1:65" s="15" customFormat="1" x14ac:dyDescent="0.2">
      <c r="B213" s="190"/>
      <c r="D213" s="175" t="s">
        <v>161</v>
      </c>
      <c r="E213" s="191" t="s">
        <v>1</v>
      </c>
      <c r="F213" s="192" t="s">
        <v>165</v>
      </c>
      <c r="H213" s="193">
        <v>287.5</v>
      </c>
      <c r="I213" s="194"/>
      <c r="K213" s="214"/>
      <c r="L213" s="190"/>
      <c r="M213" s="195"/>
      <c r="N213" s="196"/>
      <c r="O213" s="196"/>
      <c r="P213" s="196"/>
      <c r="Q213" s="196"/>
      <c r="R213" s="196"/>
      <c r="S213" s="196"/>
      <c r="T213" s="197"/>
      <c r="AT213" s="191" t="s">
        <v>161</v>
      </c>
      <c r="AU213" s="191" t="s">
        <v>87</v>
      </c>
      <c r="AV213" s="15" t="s">
        <v>160</v>
      </c>
      <c r="AW213" s="15" t="s">
        <v>34</v>
      </c>
      <c r="AX213" s="15" t="s">
        <v>85</v>
      </c>
      <c r="AY213" s="191" t="s">
        <v>154</v>
      </c>
    </row>
    <row r="214" spans="1:65" s="2" customFormat="1" ht="24" customHeight="1" x14ac:dyDescent="0.2">
      <c r="A214" s="32"/>
      <c r="B214" s="160"/>
      <c r="C214" s="161" t="s">
        <v>8</v>
      </c>
      <c r="D214" s="161" t="s">
        <v>156</v>
      </c>
      <c r="E214" s="162" t="s">
        <v>236</v>
      </c>
      <c r="F214" s="163" t="s">
        <v>237</v>
      </c>
      <c r="G214" s="164" t="s">
        <v>173</v>
      </c>
      <c r="H214" s="165">
        <v>2300</v>
      </c>
      <c r="I214" s="166"/>
      <c r="J214" s="167">
        <f>ROUND(I214*H214,2)</f>
        <v>0</v>
      </c>
      <c r="K214" s="211" t="s">
        <v>678</v>
      </c>
      <c r="L214" s="33"/>
      <c r="M214" s="168" t="s">
        <v>1</v>
      </c>
      <c r="N214" s="169" t="s">
        <v>42</v>
      </c>
      <c r="O214" s="58"/>
      <c r="P214" s="170">
        <f>O214*H214</f>
        <v>0</v>
      </c>
      <c r="Q214" s="170">
        <v>0</v>
      </c>
      <c r="R214" s="170">
        <f>Q214*H214</f>
        <v>0</v>
      </c>
      <c r="S214" s="170">
        <v>0</v>
      </c>
      <c r="T214" s="17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2" t="s">
        <v>160</v>
      </c>
      <c r="AT214" s="172" t="s">
        <v>156</v>
      </c>
      <c r="AU214" s="172" t="s">
        <v>87</v>
      </c>
      <c r="AY214" s="17" t="s">
        <v>154</v>
      </c>
      <c r="BE214" s="173">
        <f>IF(N214="základní",J214,0)</f>
        <v>0</v>
      </c>
      <c r="BF214" s="173">
        <f>IF(N214="snížená",J214,0)</f>
        <v>0</v>
      </c>
      <c r="BG214" s="173">
        <f>IF(N214="zákl. přenesená",J214,0)</f>
        <v>0</v>
      </c>
      <c r="BH214" s="173">
        <f>IF(N214="sníž. přenesená",J214,0)</f>
        <v>0</v>
      </c>
      <c r="BI214" s="173">
        <f>IF(N214="nulová",J214,0)</f>
        <v>0</v>
      </c>
      <c r="BJ214" s="17" t="s">
        <v>85</v>
      </c>
      <c r="BK214" s="173">
        <f>ROUND(I214*H214,2)</f>
        <v>0</v>
      </c>
      <c r="BL214" s="17" t="s">
        <v>160</v>
      </c>
      <c r="BM214" s="172" t="s">
        <v>508</v>
      </c>
    </row>
    <row r="215" spans="1:65" s="13" customFormat="1" x14ac:dyDescent="0.2">
      <c r="B215" s="174"/>
      <c r="D215" s="175" t="s">
        <v>161</v>
      </c>
      <c r="E215" s="176" t="s">
        <v>1</v>
      </c>
      <c r="F215" s="177" t="s">
        <v>162</v>
      </c>
      <c r="H215" s="176" t="s">
        <v>1</v>
      </c>
      <c r="I215" s="178"/>
      <c r="K215" s="212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6" t="s">
        <v>161</v>
      </c>
      <c r="AU215" s="176" t="s">
        <v>87</v>
      </c>
      <c r="AV215" s="13" t="s">
        <v>85</v>
      </c>
      <c r="AW215" s="13" t="s">
        <v>34</v>
      </c>
      <c r="AX215" s="13" t="s">
        <v>77</v>
      </c>
      <c r="AY215" s="176" t="s">
        <v>154</v>
      </c>
    </row>
    <row r="216" spans="1:65" s="13" customFormat="1" ht="22.5" x14ac:dyDescent="0.2">
      <c r="B216" s="174"/>
      <c r="D216" s="175" t="s">
        <v>161</v>
      </c>
      <c r="E216" s="176" t="s">
        <v>1</v>
      </c>
      <c r="F216" s="177" t="s">
        <v>504</v>
      </c>
      <c r="H216" s="176" t="s">
        <v>1</v>
      </c>
      <c r="I216" s="178"/>
      <c r="K216" s="212"/>
      <c r="L216" s="174"/>
      <c r="M216" s="179"/>
      <c r="N216" s="180"/>
      <c r="O216" s="180"/>
      <c r="P216" s="180"/>
      <c r="Q216" s="180"/>
      <c r="R216" s="180"/>
      <c r="S216" s="180"/>
      <c r="T216" s="181"/>
      <c r="AT216" s="176" t="s">
        <v>161</v>
      </c>
      <c r="AU216" s="176" t="s">
        <v>87</v>
      </c>
      <c r="AV216" s="13" t="s">
        <v>85</v>
      </c>
      <c r="AW216" s="13" t="s">
        <v>34</v>
      </c>
      <c r="AX216" s="13" t="s">
        <v>77</v>
      </c>
      <c r="AY216" s="176" t="s">
        <v>154</v>
      </c>
    </row>
    <row r="217" spans="1:65" s="13" customFormat="1" x14ac:dyDescent="0.2">
      <c r="B217" s="174"/>
      <c r="D217" s="175" t="s">
        <v>161</v>
      </c>
      <c r="E217" s="176" t="s">
        <v>1</v>
      </c>
      <c r="F217" s="177" t="s">
        <v>232</v>
      </c>
      <c r="H217" s="176" t="s">
        <v>1</v>
      </c>
      <c r="I217" s="178"/>
      <c r="K217" s="212"/>
      <c r="L217" s="174"/>
      <c r="M217" s="179"/>
      <c r="N217" s="180"/>
      <c r="O217" s="180"/>
      <c r="P217" s="180"/>
      <c r="Q217" s="180"/>
      <c r="R217" s="180"/>
      <c r="S217" s="180"/>
      <c r="T217" s="181"/>
      <c r="AT217" s="176" t="s">
        <v>161</v>
      </c>
      <c r="AU217" s="176" t="s">
        <v>87</v>
      </c>
      <c r="AV217" s="13" t="s">
        <v>85</v>
      </c>
      <c r="AW217" s="13" t="s">
        <v>34</v>
      </c>
      <c r="AX217" s="13" t="s">
        <v>77</v>
      </c>
      <c r="AY217" s="176" t="s">
        <v>154</v>
      </c>
    </row>
    <row r="218" spans="1:65" s="14" customFormat="1" x14ac:dyDescent="0.2">
      <c r="B218" s="182"/>
      <c r="D218" s="175" t="s">
        <v>161</v>
      </c>
      <c r="E218" s="183" t="s">
        <v>1</v>
      </c>
      <c r="F218" s="184" t="s">
        <v>509</v>
      </c>
      <c r="H218" s="185">
        <v>1560</v>
      </c>
      <c r="I218" s="186"/>
      <c r="K218" s="213"/>
      <c r="L218" s="182"/>
      <c r="M218" s="187"/>
      <c r="N218" s="188"/>
      <c r="O218" s="188"/>
      <c r="P218" s="188"/>
      <c r="Q218" s="188"/>
      <c r="R218" s="188"/>
      <c r="S218" s="188"/>
      <c r="T218" s="189"/>
      <c r="AT218" s="183" t="s">
        <v>161</v>
      </c>
      <c r="AU218" s="183" t="s">
        <v>87</v>
      </c>
      <c r="AV218" s="14" t="s">
        <v>87</v>
      </c>
      <c r="AW218" s="14" t="s">
        <v>34</v>
      </c>
      <c r="AX218" s="14" t="s">
        <v>77</v>
      </c>
      <c r="AY218" s="183" t="s">
        <v>154</v>
      </c>
    </row>
    <row r="219" spans="1:65" s="13" customFormat="1" x14ac:dyDescent="0.2">
      <c r="B219" s="174"/>
      <c r="D219" s="175" t="s">
        <v>161</v>
      </c>
      <c r="E219" s="176" t="s">
        <v>1</v>
      </c>
      <c r="F219" s="177" t="s">
        <v>233</v>
      </c>
      <c r="H219" s="176" t="s">
        <v>1</v>
      </c>
      <c r="I219" s="178"/>
      <c r="K219" s="212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6" t="s">
        <v>161</v>
      </c>
      <c r="AU219" s="176" t="s">
        <v>87</v>
      </c>
      <c r="AV219" s="13" t="s">
        <v>85</v>
      </c>
      <c r="AW219" s="13" t="s">
        <v>34</v>
      </c>
      <c r="AX219" s="13" t="s">
        <v>77</v>
      </c>
      <c r="AY219" s="176" t="s">
        <v>154</v>
      </c>
    </row>
    <row r="220" spans="1:65" s="14" customFormat="1" x14ac:dyDescent="0.2">
      <c r="B220" s="182"/>
      <c r="D220" s="175" t="s">
        <v>161</v>
      </c>
      <c r="E220" s="183" t="s">
        <v>1</v>
      </c>
      <c r="F220" s="184" t="s">
        <v>510</v>
      </c>
      <c r="H220" s="185">
        <v>-350</v>
      </c>
      <c r="I220" s="186"/>
      <c r="K220" s="213"/>
      <c r="L220" s="182"/>
      <c r="M220" s="187"/>
      <c r="N220" s="188"/>
      <c r="O220" s="188"/>
      <c r="P220" s="188"/>
      <c r="Q220" s="188"/>
      <c r="R220" s="188"/>
      <c r="S220" s="188"/>
      <c r="T220" s="189"/>
      <c r="AT220" s="183" t="s">
        <v>161</v>
      </c>
      <c r="AU220" s="183" t="s">
        <v>87</v>
      </c>
      <c r="AV220" s="14" t="s">
        <v>87</v>
      </c>
      <c r="AW220" s="14" t="s">
        <v>34</v>
      </c>
      <c r="AX220" s="14" t="s">
        <v>77</v>
      </c>
      <c r="AY220" s="183" t="s">
        <v>154</v>
      </c>
    </row>
    <row r="221" spans="1:65" s="13" customFormat="1" x14ac:dyDescent="0.2">
      <c r="B221" s="174"/>
      <c r="D221" s="175" t="s">
        <v>161</v>
      </c>
      <c r="E221" s="176" t="s">
        <v>1</v>
      </c>
      <c r="F221" s="177" t="s">
        <v>234</v>
      </c>
      <c r="H221" s="176" t="s">
        <v>1</v>
      </c>
      <c r="I221" s="178"/>
      <c r="K221" s="212"/>
      <c r="L221" s="174"/>
      <c r="M221" s="179"/>
      <c r="N221" s="180"/>
      <c r="O221" s="180"/>
      <c r="P221" s="180"/>
      <c r="Q221" s="180"/>
      <c r="R221" s="180"/>
      <c r="S221" s="180"/>
      <c r="T221" s="181"/>
      <c r="AT221" s="176" t="s">
        <v>161</v>
      </c>
      <c r="AU221" s="176" t="s">
        <v>87</v>
      </c>
      <c r="AV221" s="13" t="s">
        <v>85</v>
      </c>
      <c r="AW221" s="13" t="s">
        <v>34</v>
      </c>
      <c r="AX221" s="13" t="s">
        <v>77</v>
      </c>
      <c r="AY221" s="176" t="s">
        <v>154</v>
      </c>
    </row>
    <row r="222" spans="1:65" s="14" customFormat="1" x14ac:dyDescent="0.2">
      <c r="B222" s="182"/>
      <c r="D222" s="175" t="s">
        <v>161</v>
      </c>
      <c r="E222" s="183" t="s">
        <v>1</v>
      </c>
      <c r="F222" s="184" t="s">
        <v>511</v>
      </c>
      <c r="H222" s="185">
        <v>1090</v>
      </c>
      <c r="I222" s="186"/>
      <c r="K222" s="213"/>
      <c r="L222" s="182"/>
      <c r="M222" s="187"/>
      <c r="N222" s="188"/>
      <c r="O222" s="188"/>
      <c r="P222" s="188"/>
      <c r="Q222" s="188"/>
      <c r="R222" s="188"/>
      <c r="S222" s="188"/>
      <c r="T222" s="189"/>
      <c r="AT222" s="183" t="s">
        <v>161</v>
      </c>
      <c r="AU222" s="183" t="s">
        <v>87</v>
      </c>
      <c r="AV222" s="14" t="s">
        <v>87</v>
      </c>
      <c r="AW222" s="14" t="s">
        <v>34</v>
      </c>
      <c r="AX222" s="14" t="s">
        <v>77</v>
      </c>
      <c r="AY222" s="183" t="s">
        <v>154</v>
      </c>
    </row>
    <row r="223" spans="1:65" s="15" customFormat="1" x14ac:dyDescent="0.2">
      <c r="B223" s="190"/>
      <c r="D223" s="175" t="s">
        <v>161</v>
      </c>
      <c r="E223" s="191" t="s">
        <v>1</v>
      </c>
      <c r="F223" s="192" t="s">
        <v>165</v>
      </c>
      <c r="H223" s="193">
        <v>2300</v>
      </c>
      <c r="I223" s="194"/>
      <c r="K223" s="21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161</v>
      </c>
      <c r="AU223" s="191" t="s">
        <v>87</v>
      </c>
      <c r="AV223" s="15" t="s">
        <v>160</v>
      </c>
      <c r="AW223" s="15" t="s">
        <v>34</v>
      </c>
      <c r="AX223" s="15" t="s">
        <v>85</v>
      </c>
      <c r="AY223" s="191" t="s">
        <v>154</v>
      </c>
    </row>
    <row r="224" spans="1:65" s="2" customFormat="1" ht="16.5" customHeight="1" x14ac:dyDescent="0.2">
      <c r="A224" s="32"/>
      <c r="B224" s="160"/>
      <c r="C224" s="161" t="s">
        <v>188</v>
      </c>
      <c r="D224" s="161" t="s">
        <v>156</v>
      </c>
      <c r="E224" s="162" t="s">
        <v>239</v>
      </c>
      <c r="F224" s="163" t="s">
        <v>240</v>
      </c>
      <c r="G224" s="164" t="s">
        <v>173</v>
      </c>
      <c r="H224" s="165">
        <v>258.75</v>
      </c>
      <c r="I224" s="166"/>
      <c r="J224" s="167">
        <f>ROUND(I224*H224,2)</f>
        <v>0</v>
      </c>
      <c r="K224" s="211" t="s">
        <v>678</v>
      </c>
      <c r="L224" s="33"/>
      <c r="M224" s="168" t="s">
        <v>1</v>
      </c>
      <c r="N224" s="169" t="s">
        <v>42</v>
      </c>
      <c r="O224" s="58"/>
      <c r="P224" s="170">
        <f>O224*H224</f>
        <v>0</v>
      </c>
      <c r="Q224" s="170">
        <v>0</v>
      </c>
      <c r="R224" s="170">
        <f>Q224*H224</f>
        <v>0</v>
      </c>
      <c r="S224" s="170">
        <v>0</v>
      </c>
      <c r="T224" s="17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2" t="s">
        <v>160</v>
      </c>
      <c r="AT224" s="172" t="s">
        <v>156</v>
      </c>
      <c r="AU224" s="172" t="s">
        <v>87</v>
      </c>
      <c r="AY224" s="17" t="s">
        <v>154</v>
      </c>
      <c r="BE224" s="173">
        <f>IF(N224="základní",J224,0)</f>
        <v>0</v>
      </c>
      <c r="BF224" s="173">
        <f>IF(N224="snížená",J224,0)</f>
        <v>0</v>
      </c>
      <c r="BG224" s="173">
        <f>IF(N224="zákl. přenesená",J224,0)</f>
        <v>0</v>
      </c>
      <c r="BH224" s="173">
        <f>IF(N224="sníž. přenesená",J224,0)</f>
        <v>0</v>
      </c>
      <c r="BI224" s="173">
        <f>IF(N224="nulová",J224,0)</f>
        <v>0</v>
      </c>
      <c r="BJ224" s="17" t="s">
        <v>85</v>
      </c>
      <c r="BK224" s="173">
        <f>ROUND(I224*H224,2)</f>
        <v>0</v>
      </c>
      <c r="BL224" s="17" t="s">
        <v>160</v>
      </c>
      <c r="BM224" s="172" t="s">
        <v>512</v>
      </c>
    </row>
    <row r="225" spans="1:65" s="13" customFormat="1" x14ac:dyDescent="0.2">
      <c r="B225" s="174"/>
      <c r="D225" s="175" t="s">
        <v>161</v>
      </c>
      <c r="E225" s="176" t="s">
        <v>1</v>
      </c>
      <c r="F225" s="177" t="s">
        <v>462</v>
      </c>
      <c r="H225" s="176" t="s">
        <v>1</v>
      </c>
      <c r="I225" s="178"/>
      <c r="K225" s="212"/>
      <c r="L225" s="174"/>
      <c r="M225" s="179"/>
      <c r="N225" s="180"/>
      <c r="O225" s="180"/>
      <c r="P225" s="180"/>
      <c r="Q225" s="180"/>
      <c r="R225" s="180"/>
      <c r="S225" s="180"/>
      <c r="T225" s="181"/>
      <c r="AT225" s="176" t="s">
        <v>161</v>
      </c>
      <c r="AU225" s="176" t="s">
        <v>87</v>
      </c>
      <c r="AV225" s="13" t="s">
        <v>85</v>
      </c>
      <c r="AW225" s="13" t="s">
        <v>34</v>
      </c>
      <c r="AX225" s="13" t="s">
        <v>77</v>
      </c>
      <c r="AY225" s="176" t="s">
        <v>154</v>
      </c>
    </row>
    <row r="226" spans="1:65" s="13" customFormat="1" x14ac:dyDescent="0.2">
      <c r="B226" s="174"/>
      <c r="D226" s="175" t="s">
        <v>161</v>
      </c>
      <c r="E226" s="176" t="s">
        <v>1</v>
      </c>
      <c r="F226" s="177" t="s">
        <v>232</v>
      </c>
      <c r="H226" s="176" t="s">
        <v>1</v>
      </c>
      <c r="I226" s="178"/>
      <c r="K226" s="212"/>
      <c r="L226" s="174"/>
      <c r="M226" s="179"/>
      <c r="N226" s="180"/>
      <c r="O226" s="180"/>
      <c r="P226" s="180"/>
      <c r="Q226" s="180"/>
      <c r="R226" s="180"/>
      <c r="S226" s="180"/>
      <c r="T226" s="181"/>
      <c r="AT226" s="176" t="s">
        <v>161</v>
      </c>
      <c r="AU226" s="176" t="s">
        <v>87</v>
      </c>
      <c r="AV226" s="13" t="s">
        <v>85</v>
      </c>
      <c r="AW226" s="13" t="s">
        <v>34</v>
      </c>
      <c r="AX226" s="13" t="s">
        <v>77</v>
      </c>
      <c r="AY226" s="176" t="s">
        <v>154</v>
      </c>
    </row>
    <row r="227" spans="1:65" s="14" customFormat="1" x14ac:dyDescent="0.2">
      <c r="B227" s="182"/>
      <c r="D227" s="175" t="s">
        <v>161</v>
      </c>
      <c r="E227" s="183" t="s">
        <v>1</v>
      </c>
      <c r="F227" s="184" t="s">
        <v>505</v>
      </c>
      <c r="H227" s="185">
        <v>195</v>
      </c>
      <c r="I227" s="186"/>
      <c r="K227" s="213"/>
      <c r="L227" s="182"/>
      <c r="M227" s="187"/>
      <c r="N227" s="188"/>
      <c r="O227" s="188"/>
      <c r="P227" s="188"/>
      <c r="Q227" s="188"/>
      <c r="R227" s="188"/>
      <c r="S227" s="188"/>
      <c r="T227" s="189"/>
      <c r="AT227" s="183" t="s">
        <v>161</v>
      </c>
      <c r="AU227" s="183" t="s">
        <v>87</v>
      </c>
      <c r="AV227" s="14" t="s">
        <v>87</v>
      </c>
      <c r="AW227" s="14" t="s">
        <v>34</v>
      </c>
      <c r="AX227" s="14" t="s">
        <v>77</v>
      </c>
      <c r="AY227" s="183" t="s">
        <v>154</v>
      </c>
    </row>
    <row r="228" spans="1:65" s="13" customFormat="1" x14ac:dyDescent="0.2">
      <c r="B228" s="174"/>
      <c r="D228" s="175" t="s">
        <v>161</v>
      </c>
      <c r="E228" s="176" t="s">
        <v>1</v>
      </c>
      <c r="F228" s="177" t="s">
        <v>241</v>
      </c>
      <c r="H228" s="176" t="s">
        <v>1</v>
      </c>
      <c r="I228" s="178"/>
      <c r="K228" s="212"/>
      <c r="L228" s="174"/>
      <c r="M228" s="179"/>
      <c r="N228" s="180"/>
      <c r="O228" s="180"/>
      <c r="P228" s="180"/>
      <c r="Q228" s="180"/>
      <c r="R228" s="180"/>
      <c r="S228" s="180"/>
      <c r="T228" s="181"/>
      <c r="AT228" s="176" t="s">
        <v>161</v>
      </c>
      <c r="AU228" s="176" t="s">
        <v>87</v>
      </c>
      <c r="AV228" s="13" t="s">
        <v>85</v>
      </c>
      <c r="AW228" s="13" t="s">
        <v>34</v>
      </c>
      <c r="AX228" s="13" t="s">
        <v>77</v>
      </c>
      <c r="AY228" s="176" t="s">
        <v>154</v>
      </c>
    </row>
    <row r="229" spans="1:65" s="14" customFormat="1" x14ac:dyDescent="0.2">
      <c r="B229" s="182"/>
      <c r="D229" s="175" t="s">
        <v>161</v>
      </c>
      <c r="E229" s="183" t="s">
        <v>1</v>
      </c>
      <c r="F229" s="184" t="s">
        <v>501</v>
      </c>
      <c r="H229" s="185">
        <v>43.75</v>
      </c>
      <c r="I229" s="186"/>
      <c r="K229" s="213"/>
      <c r="L229" s="182"/>
      <c r="M229" s="187"/>
      <c r="N229" s="188"/>
      <c r="O229" s="188"/>
      <c r="P229" s="188"/>
      <c r="Q229" s="188"/>
      <c r="R229" s="188"/>
      <c r="S229" s="188"/>
      <c r="T229" s="189"/>
      <c r="AT229" s="183" t="s">
        <v>161</v>
      </c>
      <c r="AU229" s="183" t="s">
        <v>87</v>
      </c>
      <c r="AV229" s="14" t="s">
        <v>87</v>
      </c>
      <c r="AW229" s="14" t="s">
        <v>34</v>
      </c>
      <c r="AX229" s="14" t="s">
        <v>77</v>
      </c>
      <c r="AY229" s="183" t="s">
        <v>154</v>
      </c>
    </row>
    <row r="230" spans="1:65" s="13" customFormat="1" x14ac:dyDescent="0.2">
      <c r="B230" s="174"/>
      <c r="D230" s="175" t="s">
        <v>161</v>
      </c>
      <c r="E230" s="176" t="s">
        <v>1</v>
      </c>
      <c r="F230" s="177" t="s">
        <v>513</v>
      </c>
      <c r="H230" s="176" t="s">
        <v>1</v>
      </c>
      <c r="I230" s="178"/>
      <c r="K230" s="212"/>
      <c r="L230" s="174"/>
      <c r="M230" s="179"/>
      <c r="N230" s="180"/>
      <c r="O230" s="180"/>
      <c r="P230" s="180"/>
      <c r="Q230" s="180"/>
      <c r="R230" s="180"/>
      <c r="S230" s="180"/>
      <c r="T230" s="181"/>
      <c r="AT230" s="176" t="s">
        <v>161</v>
      </c>
      <c r="AU230" s="176" t="s">
        <v>87</v>
      </c>
      <c r="AV230" s="13" t="s">
        <v>85</v>
      </c>
      <c r="AW230" s="13" t="s">
        <v>34</v>
      </c>
      <c r="AX230" s="13" t="s">
        <v>77</v>
      </c>
      <c r="AY230" s="176" t="s">
        <v>154</v>
      </c>
    </row>
    <row r="231" spans="1:65" s="14" customFormat="1" x14ac:dyDescent="0.2">
      <c r="B231" s="182"/>
      <c r="D231" s="175" t="s">
        <v>161</v>
      </c>
      <c r="E231" s="183" t="s">
        <v>1</v>
      </c>
      <c r="F231" s="184" t="s">
        <v>502</v>
      </c>
      <c r="H231" s="185">
        <v>20</v>
      </c>
      <c r="I231" s="186"/>
      <c r="K231" s="213"/>
      <c r="L231" s="182"/>
      <c r="M231" s="187"/>
      <c r="N231" s="188"/>
      <c r="O231" s="188"/>
      <c r="P231" s="188"/>
      <c r="Q231" s="188"/>
      <c r="R231" s="188"/>
      <c r="S231" s="188"/>
      <c r="T231" s="189"/>
      <c r="AT231" s="183" t="s">
        <v>161</v>
      </c>
      <c r="AU231" s="183" t="s">
        <v>87</v>
      </c>
      <c r="AV231" s="14" t="s">
        <v>87</v>
      </c>
      <c r="AW231" s="14" t="s">
        <v>34</v>
      </c>
      <c r="AX231" s="14" t="s">
        <v>77</v>
      </c>
      <c r="AY231" s="183" t="s">
        <v>154</v>
      </c>
    </row>
    <row r="232" spans="1:65" s="13" customFormat="1" ht="22.5" x14ac:dyDescent="0.2">
      <c r="B232" s="174"/>
      <c r="D232" s="175" t="s">
        <v>161</v>
      </c>
      <c r="E232" s="176" t="s">
        <v>1</v>
      </c>
      <c r="F232" s="177" t="s">
        <v>242</v>
      </c>
      <c r="H232" s="176" t="s">
        <v>1</v>
      </c>
      <c r="I232" s="178"/>
      <c r="K232" s="212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6" t="s">
        <v>161</v>
      </c>
      <c r="AU232" s="176" t="s">
        <v>87</v>
      </c>
      <c r="AV232" s="13" t="s">
        <v>85</v>
      </c>
      <c r="AW232" s="13" t="s">
        <v>34</v>
      </c>
      <c r="AX232" s="13" t="s">
        <v>77</v>
      </c>
      <c r="AY232" s="176" t="s">
        <v>154</v>
      </c>
    </row>
    <row r="233" spans="1:65" s="15" customFormat="1" x14ac:dyDescent="0.2">
      <c r="B233" s="190"/>
      <c r="D233" s="175" t="s">
        <v>161</v>
      </c>
      <c r="E233" s="191" t="s">
        <v>1</v>
      </c>
      <c r="F233" s="192" t="s">
        <v>165</v>
      </c>
      <c r="H233" s="193">
        <v>258.75</v>
      </c>
      <c r="I233" s="194"/>
      <c r="K233" s="214"/>
      <c r="L233" s="190"/>
      <c r="M233" s="195"/>
      <c r="N233" s="196"/>
      <c r="O233" s="196"/>
      <c r="P233" s="196"/>
      <c r="Q233" s="196"/>
      <c r="R233" s="196"/>
      <c r="S233" s="196"/>
      <c r="T233" s="197"/>
      <c r="AT233" s="191" t="s">
        <v>161</v>
      </c>
      <c r="AU233" s="191" t="s">
        <v>87</v>
      </c>
      <c r="AV233" s="15" t="s">
        <v>160</v>
      </c>
      <c r="AW233" s="15" t="s">
        <v>34</v>
      </c>
      <c r="AX233" s="15" t="s">
        <v>85</v>
      </c>
      <c r="AY233" s="191" t="s">
        <v>154</v>
      </c>
    </row>
    <row r="234" spans="1:65" s="2" customFormat="1" ht="24" customHeight="1" x14ac:dyDescent="0.2">
      <c r="A234" s="32"/>
      <c r="B234" s="160"/>
      <c r="C234" s="161" t="s">
        <v>189</v>
      </c>
      <c r="D234" s="161" t="s">
        <v>156</v>
      </c>
      <c r="E234" s="162" t="s">
        <v>244</v>
      </c>
      <c r="F234" s="163" t="s">
        <v>245</v>
      </c>
      <c r="G234" s="164" t="s">
        <v>173</v>
      </c>
      <c r="H234" s="165">
        <v>2.88</v>
      </c>
      <c r="I234" s="166"/>
      <c r="J234" s="167">
        <f>ROUND(I234*H234,2)</f>
        <v>0</v>
      </c>
      <c r="K234" s="211" t="s">
        <v>678</v>
      </c>
      <c r="L234" s="33"/>
      <c r="M234" s="168" t="s">
        <v>1</v>
      </c>
      <c r="N234" s="169" t="s">
        <v>42</v>
      </c>
      <c r="O234" s="58"/>
      <c r="P234" s="170">
        <f>O234*H234</f>
        <v>0</v>
      </c>
      <c r="Q234" s="170">
        <v>0</v>
      </c>
      <c r="R234" s="170">
        <f>Q234*H234</f>
        <v>0</v>
      </c>
      <c r="S234" s="170">
        <v>0</v>
      </c>
      <c r="T234" s="17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2" t="s">
        <v>160</v>
      </c>
      <c r="AT234" s="172" t="s">
        <v>156</v>
      </c>
      <c r="AU234" s="172" t="s">
        <v>87</v>
      </c>
      <c r="AY234" s="17" t="s">
        <v>154</v>
      </c>
      <c r="BE234" s="173">
        <f>IF(N234="základní",J234,0)</f>
        <v>0</v>
      </c>
      <c r="BF234" s="173">
        <f>IF(N234="snížená",J234,0)</f>
        <v>0</v>
      </c>
      <c r="BG234" s="173">
        <f>IF(N234="zákl. přenesená",J234,0)</f>
        <v>0</v>
      </c>
      <c r="BH234" s="173">
        <f>IF(N234="sníž. přenesená",J234,0)</f>
        <v>0</v>
      </c>
      <c r="BI234" s="173">
        <f>IF(N234="nulová",J234,0)</f>
        <v>0</v>
      </c>
      <c r="BJ234" s="17" t="s">
        <v>85</v>
      </c>
      <c r="BK234" s="173">
        <f>ROUND(I234*H234,2)</f>
        <v>0</v>
      </c>
      <c r="BL234" s="17" t="s">
        <v>160</v>
      </c>
      <c r="BM234" s="172" t="s">
        <v>514</v>
      </c>
    </row>
    <row r="235" spans="1:65" s="13" customFormat="1" x14ac:dyDescent="0.2">
      <c r="B235" s="174"/>
      <c r="D235" s="175" t="s">
        <v>161</v>
      </c>
      <c r="E235" s="176" t="s">
        <v>1</v>
      </c>
      <c r="F235" s="177" t="s">
        <v>462</v>
      </c>
      <c r="H235" s="176" t="s">
        <v>1</v>
      </c>
      <c r="I235" s="178"/>
      <c r="K235" s="212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6" t="s">
        <v>161</v>
      </c>
      <c r="AU235" s="176" t="s">
        <v>87</v>
      </c>
      <c r="AV235" s="13" t="s">
        <v>85</v>
      </c>
      <c r="AW235" s="13" t="s">
        <v>34</v>
      </c>
      <c r="AX235" s="13" t="s">
        <v>77</v>
      </c>
      <c r="AY235" s="176" t="s">
        <v>154</v>
      </c>
    </row>
    <row r="236" spans="1:65" s="13" customFormat="1" x14ac:dyDescent="0.2">
      <c r="B236" s="174"/>
      <c r="D236" s="175" t="s">
        <v>161</v>
      </c>
      <c r="E236" s="176" t="s">
        <v>1</v>
      </c>
      <c r="F236" s="177" t="s">
        <v>246</v>
      </c>
      <c r="H236" s="176" t="s">
        <v>1</v>
      </c>
      <c r="I236" s="178"/>
      <c r="K236" s="212"/>
      <c r="L236" s="174"/>
      <c r="M236" s="179"/>
      <c r="N236" s="180"/>
      <c r="O236" s="180"/>
      <c r="P236" s="180"/>
      <c r="Q236" s="180"/>
      <c r="R236" s="180"/>
      <c r="S236" s="180"/>
      <c r="T236" s="181"/>
      <c r="AT236" s="176" t="s">
        <v>161</v>
      </c>
      <c r="AU236" s="176" t="s">
        <v>87</v>
      </c>
      <c r="AV236" s="13" t="s">
        <v>85</v>
      </c>
      <c r="AW236" s="13" t="s">
        <v>34</v>
      </c>
      <c r="AX236" s="13" t="s">
        <v>77</v>
      </c>
      <c r="AY236" s="176" t="s">
        <v>154</v>
      </c>
    </row>
    <row r="237" spans="1:65" s="13" customFormat="1" x14ac:dyDescent="0.2">
      <c r="B237" s="174"/>
      <c r="D237" s="175" t="s">
        <v>161</v>
      </c>
      <c r="E237" s="176" t="s">
        <v>1</v>
      </c>
      <c r="F237" s="177" t="s">
        <v>515</v>
      </c>
      <c r="H237" s="176" t="s">
        <v>1</v>
      </c>
      <c r="I237" s="178"/>
      <c r="K237" s="212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6" t="s">
        <v>161</v>
      </c>
      <c r="AU237" s="176" t="s">
        <v>87</v>
      </c>
      <c r="AV237" s="13" t="s">
        <v>85</v>
      </c>
      <c r="AW237" s="13" t="s">
        <v>34</v>
      </c>
      <c r="AX237" s="13" t="s">
        <v>77</v>
      </c>
      <c r="AY237" s="176" t="s">
        <v>154</v>
      </c>
    </row>
    <row r="238" spans="1:65" s="14" customFormat="1" x14ac:dyDescent="0.2">
      <c r="B238" s="182"/>
      <c r="D238" s="175" t="s">
        <v>161</v>
      </c>
      <c r="E238" s="183" t="s">
        <v>1</v>
      </c>
      <c r="F238" s="184" t="s">
        <v>516</v>
      </c>
      <c r="H238" s="185">
        <v>2.88</v>
      </c>
      <c r="I238" s="186"/>
      <c r="K238" s="213"/>
      <c r="L238" s="182"/>
      <c r="M238" s="187"/>
      <c r="N238" s="188"/>
      <c r="O238" s="188"/>
      <c r="P238" s="188"/>
      <c r="Q238" s="188"/>
      <c r="R238" s="188"/>
      <c r="S238" s="188"/>
      <c r="T238" s="189"/>
      <c r="AT238" s="183" t="s">
        <v>161</v>
      </c>
      <c r="AU238" s="183" t="s">
        <v>87</v>
      </c>
      <c r="AV238" s="14" t="s">
        <v>87</v>
      </c>
      <c r="AW238" s="14" t="s">
        <v>34</v>
      </c>
      <c r="AX238" s="14" t="s">
        <v>85</v>
      </c>
      <c r="AY238" s="183" t="s">
        <v>154</v>
      </c>
    </row>
    <row r="239" spans="1:65" s="2" customFormat="1" ht="16.5" customHeight="1" x14ac:dyDescent="0.2">
      <c r="A239" s="32"/>
      <c r="B239" s="160"/>
      <c r="C239" s="161" t="s">
        <v>190</v>
      </c>
      <c r="D239" s="161" t="s">
        <v>156</v>
      </c>
      <c r="E239" s="162" t="s">
        <v>248</v>
      </c>
      <c r="F239" s="163" t="s">
        <v>249</v>
      </c>
      <c r="G239" s="164" t="s">
        <v>173</v>
      </c>
      <c r="H239" s="165">
        <v>1021.25</v>
      </c>
      <c r="I239" s="166"/>
      <c r="J239" s="167">
        <f>ROUND(I239*H239,2)</f>
        <v>0</v>
      </c>
      <c r="K239" s="211" t="s">
        <v>678</v>
      </c>
      <c r="L239" s="33"/>
      <c r="M239" s="168" t="s">
        <v>1</v>
      </c>
      <c r="N239" s="169" t="s">
        <v>42</v>
      </c>
      <c r="O239" s="58"/>
      <c r="P239" s="170">
        <f>O239*H239</f>
        <v>0</v>
      </c>
      <c r="Q239" s="170">
        <v>0</v>
      </c>
      <c r="R239" s="170">
        <f>Q239*H239</f>
        <v>0</v>
      </c>
      <c r="S239" s="170">
        <v>0</v>
      </c>
      <c r="T239" s="17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2" t="s">
        <v>160</v>
      </c>
      <c r="AT239" s="172" t="s">
        <v>156</v>
      </c>
      <c r="AU239" s="172" t="s">
        <v>87</v>
      </c>
      <c r="AY239" s="17" t="s">
        <v>154</v>
      </c>
      <c r="BE239" s="173">
        <f>IF(N239="základní",J239,0)</f>
        <v>0</v>
      </c>
      <c r="BF239" s="173">
        <f>IF(N239="snížená",J239,0)</f>
        <v>0</v>
      </c>
      <c r="BG239" s="173">
        <f>IF(N239="zákl. přenesená",J239,0)</f>
        <v>0</v>
      </c>
      <c r="BH239" s="173">
        <f>IF(N239="sníž. přenesená",J239,0)</f>
        <v>0</v>
      </c>
      <c r="BI239" s="173">
        <f>IF(N239="nulová",J239,0)</f>
        <v>0</v>
      </c>
      <c r="BJ239" s="17" t="s">
        <v>85</v>
      </c>
      <c r="BK239" s="173">
        <f>ROUND(I239*H239,2)</f>
        <v>0</v>
      </c>
      <c r="BL239" s="17" t="s">
        <v>160</v>
      </c>
      <c r="BM239" s="172" t="s">
        <v>517</v>
      </c>
    </row>
    <row r="240" spans="1:65" s="13" customFormat="1" x14ac:dyDescent="0.2">
      <c r="B240" s="174"/>
      <c r="D240" s="175" t="s">
        <v>161</v>
      </c>
      <c r="E240" s="176" t="s">
        <v>1</v>
      </c>
      <c r="F240" s="177" t="s">
        <v>462</v>
      </c>
      <c r="H240" s="176" t="s">
        <v>1</v>
      </c>
      <c r="I240" s="178"/>
      <c r="K240" s="212"/>
      <c r="L240" s="174"/>
      <c r="M240" s="179"/>
      <c r="N240" s="180"/>
      <c r="O240" s="180"/>
      <c r="P240" s="180"/>
      <c r="Q240" s="180"/>
      <c r="R240" s="180"/>
      <c r="S240" s="180"/>
      <c r="T240" s="181"/>
      <c r="AT240" s="176" t="s">
        <v>161</v>
      </c>
      <c r="AU240" s="176" t="s">
        <v>87</v>
      </c>
      <c r="AV240" s="13" t="s">
        <v>85</v>
      </c>
      <c r="AW240" s="13" t="s">
        <v>34</v>
      </c>
      <c r="AX240" s="13" t="s">
        <v>77</v>
      </c>
      <c r="AY240" s="176" t="s">
        <v>154</v>
      </c>
    </row>
    <row r="241" spans="1:65" s="13" customFormat="1" x14ac:dyDescent="0.2">
      <c r="B241" s="174"/>
      <c r="D241" s="175" t="s">
        <v>161</v>
      </c>
      <c r="E241" s="176" t="s">
        <v>1</v>
      </c>
      <c r="F241" s="177" t="s">
        <v>250</v>
      </c>
      <c r="H241" s="176" t="s">
        <v>1</v>
      </c>
      <c r="I241" s="178"/>
      <c r="K241" s="212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6" t="s">
        <v>161</v>
      </c>
      <c r="AU241" s="176" t="s">
        <v>87</v>
      </c>
      <c r="AV241" s="13" t="s">
        <v>85</v>
      </c>
      <c r="AW241" s="13" t="s">
        <v>34</v>
      </c>
      <c r="AX241" s="13" t="s">
        <v>77</v>
      </c>
      <c r="AY241" s="176" t="s">
        <v>154</v>
      </c>
    </row>
    <row r="242" spans="1:65" s="13" customFormat="1" x14ac:dyDescent="0.2">
      <c r="B242" s="174"/>
      <c r="D242" s="175" t="s">
        <v>161</v>
      </c>
      <c r="E242" s="176" t="s">
        <v>1</v>
      </c>
      <c r="F242" s="177" t="s">
        <v>232</v>
      </c>
      <c r="H242" s="176" t="s">
        <v>1</v>
      </c>
      <c r="I242" s="178"/>
      <c r="K242" s="212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6" t="s">
        <v>161</v>
      </c>
      <c r="AU242" s="176" t="s">
        <v>87</v>
      </c>
      <c r="AV242" s="13" t="s">
        <v>85</v>
      </c>
      <c r="AW242" s="13" t="s">
        <v>34</v>
      </c>
      <c r="AX242" s="13" t="s">
        <v>77</v>
      </c>
      <c r="AY242" s="176" t="s">
        <v>154</v>
      </c>
    </row>
    <row r="243" spans="1:65" s="14" customFormat="1" x14ac:dyDescent="0.2">
      <c r="B243" s="182"/>
      <c r="D243" s="175" t="s">
        <v>161</v>
      </c>
      <c r="E243" s="183" t="s">
        <v>1</v>
      </c>
      <c r="F243" s="184" t="s">
        <v>505</v>
      </c>
      <c r="H243" s="185">
        <v>195</v>
      </c>
      <c r="I243" s="186"/>
      <c r="K243" s="213"/>
      <c r="L243" s="182"/>
      <c r="M243" s="187"/>
      <c r="N243" s="188"/>
      <c r="O243" s="188"/>
      <c r="P243" s="188"/>
      <c r="Q243" s="188"/>
      <c r="R243" s="188"/>
      <c r="S243" s="188"/>
      <c r="T243" s="189"/>
      <c r="AT243" s="183" t="s">
        <v>161</v>
      </c>
      <c r="AU243" s="183" t="s">
        <v>87</v>
      </c>
      <c r="AV243" s="14" t="s">
        <v>87</v>
      </c>
      <c r="AW243" s="14" t="s">
        <v>34</v>
      </c>
      <c r="AX243" s="14" t="s">
        <v>77</v>
      </c>
      <c r="AY243" s="183" t="s">
        <v>154</v>
      </c>
    </row>
    <row r="244" spans="1:65" s="13" customFormat="1" x14ac:dyDescent="0.2">
      <c r="B244" s="174"/>
      <c r="D244" s="175" t="s">
        <v>161</v>
      </c>
      <c r="E244" s="176" t="s">
        <v>1</v>
      </c>
      <c r="F244" s="177" t="s">
        <v>251</v>
      </c>
      <c r="H244" s="176" t="s">
        <v>1</v>
      </c>
      <c r="I244" s="178"/>
      <c r="K244" s="212"/>
      <c r="L244" s="174"/>
      <c r="M244" s="179"/>
      <c r="N244" s="180"/>
      <c r="O244" s="180"/>
      <c r="P244" s="180"/>
      <c r="Q244" s="180"/>
      <c r="R244" s="180"/>
      <c r="S244" s="180"/>
      <c r="T244" s="181"/>
      <c r="AT244" s="176" t="s">
        <v>161</v>
      </c>
      <c r="AU244" s="176" t="s">
        <v>87</v>
      </c>
      <c r="AV244" s="13" t="s">
        <v>85</v>
      </c>
      <c r="AW244" s="13" t="s">
        <v>34</v>
      </c>
      <c r="AX244" s="13" t="s">
        <v>77</v>
      </c>
      <c r="AY244" s="176" t="s">
        <v>154</v>
      </c>
    </row>
    <row r="245" spans="1:65" s="14" customFormat="1" x14ac:dyDescent="0.2">
      <c r="B245" s="182"/>
      <c r="D245" s="175" t="s">
        <v>161</v>
      </c>
      <c r="E245" s="183" t="s">
        <v>1</v>
      </c>
      <c r="F245" s="184" t="s">
        <v>506</v>
      </c>
      <c r="H245" s="185">
        <v>-43.75</v>
      </c>
      <c r="I245" s="186"/>
      <c r="K245" s="213"/>
      <c r="L245" s="182"/>
      <c r="M245" s="187"/>
      <c r="N245" s="188"/>
      <c r="O245" s="188"/>
      <c r="P245" s="188"/>
      <c r="Q245" s="188"/>
      <c r="R245" s="188"/>
      <c r="S245" s="188"/>
      <c r="T245" s="189"/>
      <c r="AT245" s="183" t="s">
        <v>161</v>
      </c>
      <c r="AU245" s="183" t="s">
        <v>87</v>
      </c>
      <c r="AV245" s="14" t="s">
        <v>87</v>
      </c>
      <c r="AW245" s="14" t="s">
        <v>34</v>
      </c>
      <c r="AX245" s="14" t="s">
        <v>77</v>
      </c>
      <c r="AY245" s="183" t="s">
        <v>154</v>
      </c>
    </row>
    <row r="246" spans="1:65" s="13" customFormat="1" x14ac:dyDescent="0.2">
      <c r="B246" s="174"/>
      <c r="D246" s="175" t="s">
        <v>161</v>
      </c>
      <c r="E246" s="176" t="s">
        <v>1</v>
      </c>
      <c r="F246" s="177" t="s">
        <v>234</v>
      </c>
      <c r="H246" s="176" t="s">
        <v>1</v>
      </c>
      <c r="I246" s="178"/>
      <c r="K246" s="212"/>
      <c r="L246" s="174"/>
      <c r="M246" s="179"/>
      <c r="N246" s="180"/>
      <c r="O246" s="180"/>
      <c r="P246" s="180"/>
      <c r="Q246" s="180"/>
      <c r="R246" s="180"/>
      <c r="S246" s="180"/>
      <c r="T246" s="181"/>
      <c r="AT246" s="176" t="s">
        <v>161</v>
      </c>
      <c r="AU246" s="176" t="s">
        <v>87</v>
      </c>
      <c r="AV246" s="13" t="s">
        <v>85</v>
      </c>
      <c r="AW246" s="13" t="s">
        <v>34</v>
      </c>
      <c r="AX246" s="13" t="s">
        <v>77</v>
      </c>
      <c r="AY246" s="176" t="s">
        <v>154</v>
      </c>
    </row>
    <row r="247" spans="1:65" s="14" customFormat="1" x14ac:dyDescent="0.2">
      <c r="B247" s="182"/>
      <c r="D247" s="175" t="s">
        <v>161</v>
      </c>
      <c r="E247" s="183" t="s">
        <v>1</v>
      </c>
      <c r="F247" s="184" t="s">
        <v>507</v>
      </c>
      <c r="H247" s="185">
        <v>136.25</v>
      </c>
      <c r="I247" s="186"/>
      <c r="K247" s="213"/>
      <c r="L247" s="182"/>
      <c r="M247" s="187"/>
      <c r="N247" s="188"/>
      <c r="O247" s="188"/>
      <c r="P247" s="188"/>
      <c r="Q247" s="188"/>
      <c r="R247" s="188"/>
      <c r="S247" s="188"/>
      <c r="T247" s="189"/>
      <c r="AT247" s="183" t="s">
        <v>161</v>
      </c>
      <c r="AU247" s="183" t="s">
        <v>87</v>
      </c>
      <c r="AV247" s="14" t="s">
        <v>87</v>
      </c>
      <c r="AW247" s="14" t="s">
        <v>34</v>
      </c>
      <c r="AX247" s="14" t="s">
        <v>77</v>
      </c>
      <c r="AY247" s="183" t="s">
        <v>154</v>
      </c>
    </row>
    <row r="248" spans="1:65" s="13" customFormat="1" x14ac:dyDescent="0.2">
      <c r="B248" s="174"/>
      <c r="D248" s="175" t="s">
        <v>161</v>
      </c>
      <c r="E248" s="176" t="s">
        <v>1</v>
      </c>
      <c r="F248" s="177" t="s">
        <v>252</v>
      </c>
      <c r="H248" s="176" t="s">
        <v>1</v>
      </c>
      <c r="I248" s="178"/>
      <c r="K248" s="212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6" t="s">
        <v>161</v>
      </c>
      <c r="AU248" s="176" t="s">
        <v>87</v>
      </c>
      <c r="AV248" s="13" t="s">
        <v>85</v>
      </c>
      <c r="AW248" s="13" t="s">
        <v>34</v>
      </c>
      <c r="AX248" s="13" t="s">
        <v>77</v>
      </c>
      <c r="AY248" s="176" t="s">
        <v>154</v>
      </c>
    </row>
    <row r="249" spans="1:65" s="13" customFormat="1" x14ac:dyDescent="0.2">
      <c r="B249" s="174"/>
      <c r="D249" s="175" t="s">
        <v>161</v>
      </c>
      <c r="E249" s="176" t="s">
        <v>1</v>
      </c>
      <c r="F249" s="177" t="s">
        <v>225</v>
      </c>
      <c r="H249" s="176" t="s">
        <v>1</v>
      </c>
      <c r="I249" s="178"/>
      <c r="K249" s="212"/>
      <c r="L249" s="174"/>
      <c r="M249" s="179"/>
      <c r="N249" s="180"/>
      <c r="O249" s="180"/>
      <c r="P249" s="180"/>
      <c r="Q249" s="180"/>
      <c r="R249" s="180"/>
      <c r="S249" s="180"/>
      <c r="T249" s="181"/>
      <c r="AT249" s="176" t="s">
        <v>161</v>
      </c>
      <c r="AU249" s="176" t="s">
        <v>87</v>
      </c>
      <c r="AV249" s="13" t="s">
        <v>85</v>
      </c>
      <c r="AW249" s="13" t="s">
        <v>34</v>
      </c>
      <c r="AX249" s="13" t="s">
        <v>77</v>
      </c>
      <c r="AY249" s="176" t="s">
        <v>154</v>
      </c>
    </row>
    <row r="250" spans="1:65" s="14" customFormat="1" x14ac:dyDescent="0.2">
      <c r="B250" s="182"/>
      <c r="D250" s="175" t="s">
        <v>161</v>
      </c>
      <c r="E250" s="183" t="s">
        <v>1</v>
      </c>
      <c r="F250" s="184" t="s">
        <v>500</v>
      </c>
      <c r="H250" s="185">
        <v>690</v>
      </c>
      <c r="I250" s="186"/>
      <c r="K250" s="213"/>
      <c r="L250" s="182"/>
      <c r="M250" s="187"/>
      <c r="N250" s="188"/>
      <c r="O250" s="188"/>
      <c r="P250" s="188"/>
      <c r="Q250" s="188"/>
      <c r="R250" s="188"/>
      <c r="S250" s="188"/>
      <c r="T250" s="189"/>
      <c r="AT250" s="183" t="s">
        <v>161</v>
      </c>
      <c r="AU250" s="183" t="s">
        <v>87</v>
      </c>
      <c r="AV250" s="14" t="s">
        <v>87</v>
      </c>
      <c r="AW250" s="14" t="s">
        <v>34</v>
      </c>
      <c r="AX250" s="14" t="s">
        <v>77</v>
      </c>
      <c r="AY250" s="183" t="s">
        <v>154</v>
      </c>
    </row>
    <row r="251" spans="1:65" s="13" customFormat="1" x14ac:dyDescent="0.2">
      <c r="B251" s="174"/>
      <c r="D251" s="175" t="s">
        <v>161</v>
      </c>
      <c r="E251" s="176" t="s">
        <v>1</v>
      </c>
      <c r="F251" s="177" t="s">
        <v>226</v>
      </c>
      <c r="H251" s="176" t="s">
        <v>1</v>
      </c>
      <c r="I251" s="178"/>
      <c r="K251" s="212"/>
      <c r="L251" s="174"/>
      <c r="M251" s="179"/>
      <c r="N251" s="180"/>
      <c r="O251" s="180"/>
      <c r="P251" s="180"/>
      <c r="Q251" s="180"/>
      <c r="R251" s="180"/>
      <c r="S251" s="180"/>
      <c r="T251" s="181"/>
      <c r="AT251" s="176" t="s">
        <v>161</v>
      </c>
      <c r="AU251" s="176" t="s">
        <v>87</v>
      </c>
      <c r="AV251" s="13" t="s">
        <v>85</v>
      </c>
      <c r="AW251" s="13" t="s">
        <v>34</v>
      </c>
      <c r="AX251" s="13" t="s">
        <v>77</v>
      </c>
      <c r="AY251" s="176" t="s">
        <v>154</v>
      </c>
    </row>
    <row r="252" spans="1:65" s="14" customFormat="1" x14ac:dyDescent="0.2">
      <c r="B252" s="182"/>
      <c r="D252" s="175" t="s">
        <v>161</v>
      </c>
      <c r="E252" s="183" t="s">
        <v>1</v>
      </c>
      <c r="F252" s="184" t="s">
        <v>501</v>
      </c>
      <c r="H252" s="185">
        <v>43.75</v>
      </c>
      <c r="I252" s="186"/>
      <c r="K252" s="213"/>
      <c r="L252" s="182"/>
      <c r="M252" s="187"/>
      <c r="N252" s="188"/>
      <c r="O252" s="188"/>
      <c r="P252" s="188"/>
      <c r="Q252" s="188"/>
      <c r="R252" s="188"/>
      <c r="S252" s="188"/>
      <c r="T252" s="189"/>
      <c r="AT252" s="183" t="s">
        <v>161</v>
      </c>
      <c r="AU252" s="183" t="s">
        <v>87</v>
      </c>
      <c r="AV252" s="14" t="s">
        <v>87</v>
      </c>
      <c r="AW252" s="14" t="s">
        <v>34</v>
      </c>
      <c r="AX252" s="14" t="s">
        <v>77</v>
      </c>
      <c r="AY252" s="183" t="s">
        <v>154</v>
      </c>
    </row>
    <row r="253" spans="1:65" s="15" customFormat="1" x14ac:dyDescent="0.2">
      <c r="B253" s="190"/>
      <c r="D253" s="175" t="s">
        <v>161</v>
      </c>
      <c r="E253" s="191" t="s">
        <v>1</v>
      </c>
      <c r="F253" s="192" t="s">
        <v>165</v>
      </c>
      <c r="H253" s="193">
        <v>1021.25</v>
      </c>
      <c r="I253" s="194"/>
      <c r="K253" s="21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161</v>
      </c>
      <c r="AU253" s="191" t="s">
        <v>87</v>
      </c>
      <c r="AV253" s="15" t="s">
        <v>160</v>
      </c>
      <c r="AW253" s="15" t="s">
        <v>34</v>
      </c>
      <c r="AX253" s="15" t="s">
        <v>85</v>
      </c>
      <c r="AY253" s="191" t="s">
        <v>154</v>
      </c>
    </row>
    <row r="254" spans="1:65" s="2" customFormat="1" ht="24" customHeight="1" x14ac:dyDescent="0.2">
      <c r="A254" s="32"/>
      <c r="B254" s="160"/>
      <c r="C254" s="161" t="s">
        <v>191</v>
      </c>
      <c r="D254" s="161" t="s">
        <v>156</v>
      </c>
      <c r="E254" s="162" t="s">
        <v>254</v>
      </c>
      <c r="F254" s="163" t="s">
        <v>255</v>
      </c>
      <c r="G254" s="164" t="s">
        <v>256</v>
      </c>
      <c r="H254" s="165">
        <v>517.5</v>
      </c>
      <c r="I254" s="166"/>
      <c r="J254" s="167">
        <f>ROUND(I254*H254,2)</f>
        <v>0</v>
      </c>
      <c r="K254" s="211" t="s">
        <v>678</v>
      </c>
      <c r="L254" s="33"/>
      <c r="M254" s="168" t="s">
        <v>1</v>
      </c>
      <c r="N254" s="169" t="s">
        <v>42</v>
      </c>
      <c r="O254" s="58"/>
      <c r="P254" s="170">
        <f>O254*H254</f>
        <v>0</v>
      </c>
      <c r="Q254" s="170">
        <v>0</v>
      </c>
      <c r="R254" s="170">
        <f>Q254*H254</f>
        <v>0</v>
      </c>
      <c r="S254" s="170">
        <v>0</v>
      </c>
      <c r="T254" s="17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2" t="s">
        <v>160</v>
      </c>
      <c r="AT254" s="172" t="s">
        <v>156</v>
      </c>
      <c r="AU254" s="172" t="s">
        <v>87</v>
      </c>
      <c r="AY254" s="17" t="s">
        <v>154</v>
      </c>
      <c r="BE254" s="173">
        <f>IF(N254="základní",J254,0)</f>
        <v>0</v>
      </c>
      <c r="BF254" s="173">
        <f>IF(N254="snížená",J254,0)</f>
        <v>0</v>
      </c>
      <c r="BG254" s="173">
        <f>IF(N254="zákl. přenesená",J254,0)</f>
        <v>0</v>
      </c>
      <c r="BH254" s="173">
        <f>IF(N254="sníž. přenesená",J254,0)</f>
        <v>0</v>
      </c>
      <c r="BI254" s="173">
        <f>IF(N254="nulová",J254,0)</f>
        <v>0</v>
      </c>
      <c r="BJ254" s="17" t="s">
        <v>85</v>
      </c>
      <c r="BK254" s="173">
        <f>ROUND(I254*H254,2)</f>
        <v>0</v>
      </c>
      <c r="BL254" s="17" t="s">
        <v>160</v>
      </c>
      <c r="BM254" s="172" t="s">
        <v>518</v>
      </c>
    </row>
    <row r="255" spans="1:65" s="13" customFormat="1" x14ac:dyDescent="0.2">
      <c r="B255" s="174"/>
      <c r="D255" s="175" t="s">
        <v>161</v>
      </c>
      <c r="E255" s="176" t="s">
        <v>1</v>
      </c>
      <c r="F255" s="177" t="s">
        <v>462</v>
      </c>
      <c r="H255" s="176" t="s">
        <v>1</v>
      </c>
      <c r="I255" s="178"/>
      <c r="K255" s="212"/>
      <c r="L255" s="174"/>
      <c r="M255" s="179"/>
      <c r="N255" s="180"/>
      <c r="O255" s="180"/>
      <c r="P255" s="180"/>
      <c r="Q255" s="180"/>
      <c r="R255" s="180"/>
      <c r="S255" s="180"/>
      <c r="T255" s="181"/>
      <c r="AT255" s="176" t="s">
        <v>161</v>
      </c>
      <c r="AU255" s="176" t="s">
        <v>87</v>
      </c>
      <c r="AV255" s="13" t="s">
        <v>85</v>
      </c>
      <c r="AW255" s="13" t="s">
        <v>34</v>
      </c>
      <c r="AX255" s="13" t="s">
        <v>77</v>
      </c>
      <c r="AY255" s="176" t="s">
        <v>154</v>
      </c>
    </row>
    <row r="256" spans="1:65" s="13" customFormat="1" x14ac:dyDescent="0.2">
      <c r="B256" s="174"/>
      <c r="D256" s="175" t="s">
        <v>161</v>
      </c>
      <c r="E256" s="176" t="s">
        <v>1</v>
      </c>
      <c r="F256" s="177" t="s">
        <v>257</v>
      </c>
      <c r="H256" s="176" t="s">
        <v>1</v>
      </c>
      <c r="I256" s="178"/>
      <c r="K256" s="212"/>
      <c r="L256" s="174"/>
      <c r="M256" s="179"/>
      <c r="N256" s="180"/>
      <c r="O256" s="180"/>
      <c r="P256" s="180"/>
      <c r="Q256" s="180"/>
      <c r="R256" s="180"/>
      <c r="S256" s="180"/>
      <c r="T256" s="181"/>
      <c r="AT256" s="176" t="s">
        <v>161</v>
      </c>
      <c r="AU256" s="176" t="s">
        <v>87</v>
      </c>
      <c r="AV256" s="13" t="s">
        <v>85</v>
      </c>
      <c r="AW256" s="13" t="s">
        <v>34</v>
      </c>
      <c r="AX256" s="13" t="s">
        <v>77</v>
      </c>
      <c r="AY256" s="176" t="s">
        <v>154</v>
      </c>
    </row>
    <row r="257" spans="1:65" s="13" customFormat="1" x14ac:dyDescent="0.2">
      <c r="B257" s="174"/>
      <c r="D257" s="175" t="s">
        <v>161</v>
      </c>
      <c r="E257" s="176" t="s">
        <v>1</v>
      </c>
      <c r="F257" s="177" t="s">
        <v>232</v>
      </c>
      <c r="H257" s="176" t="s">
        <v>1</v>
      </c>
      <c r="I257" s="178"/>
      <c r="K257" s="212"/>
      <c r="L257" s="174"/>
      <c r="M257" s="179"/>
      <c r="N257" s="180"/>
      <c r="O257" s="180"/>
      <c r="P257" s="180"/>
      <c r="Q257" s="180"/>
      <c r="R257" s="180"/>
      <c r="S257" s="180"/>
      <c r="T257" s="181"/>
      <c r="AT257" s="176" t="s">
        <v>161</v>
      </c>
      <c r="AU257" s="176" t="s">
        <v>87</v>
      </c>
      <c r="AV257" s="13" t="s">
        <v>85</v>
      </c>
      <c r="AW257" s="13" t="s">
        <v>34</v>
      </c>
      <c r="AX257" s="13" t="s">
        <v>77</v>
      </c>
      <c r="AY257" s="176" t="s">
        <v>154</v>
      </c>
    </row>
    <row r="258" spans="1:65" s="14" customFormat="1" x14ac:dyDescent="0.2">
      <c r="B258" s="182"/>
      <c r="D258" s="175" t="s">
        <v>161</v>
      </c>
      <c r="E258" s="183" t="s">
        <v>1</v>
      </c>
      <c r="F258" s="184" t="s">
        <v>519</v>
      </c>
      <c r="H258" s="185">
        <v>351</v>
      </c>
      <c r="I258" s="186"/>
      <c r="K258" s="213"/>
      <c r="L258" s="182"/>
      <c r="M258" s="187"/>
      <c r="N258" s="188"/>
      <c r="O258" s="188"/>
      <c r="P258" s="188"/>
      <c r="Q258" s="188"/>
      <c r="R258" s="188"/>
      <c r="S258" s="188"/>
      <c r="T258" s="189"/>
      <c r="AT258" s="183" t="s">
        <v>161</v>
      </c>
      <c r="AU258" s="183" t="s">
        <v>87</v>
      </c>
      <c r="AV258" s="14" t="s">
        <v>87</v>
      </c>
      <c r="AW258" s="14" t="s">
        <v>34</v>
      </c>
      <c r="AX258" s="14" t="s">
        <v>77</v>
      </c>
      <c r="AY258" s="183" t="s">
        <v>154</v>
      </c>
    </row>
    <row r="259" spans="1:65" s="13" customFormat="1" x14ac:dyDescent="0.2">
      <c r="B259" s="174"/>
      <c r="D259" s="175" t="s">
        <v>161</v>
      </c>
      <c r="E259" s="176" t="s">
        <v>1</v>
      </c>
      <c r="F259" s="177" t="s">
        <v>251</v>
      </c>
      <c r="H259" s="176" t="s">
        <v>1</v>
      </c>
      <c r="I259" s="178"/>
      <c r="K259" s="212"/>
      <c r="L259" s="174"/>
      <c r="M259" s="179"/>
      <c r="N259" s="180"/>
      <c r="O259" s="180"/>
      <c r="P259" s="180"/>
      <c r="Q259" s="180"/>
      <c r="R259" s="180"/>
      <c r="S259" s="180"/>
      <c r="T259" s="181"/>
      <c r="AT259" s="176" t="s">
        <v>161</v>
      </c>
      <c r="AU259" s="176" t="s">
        <v>87</v>
      </c>
      <c r="AV259" s="13" t="s">
        <v>85</v>
      </c>
      <c r="AW259" s="13" t="s">
        <v>34</v>
      </c>
      <c r="AX259" s="13" t="s">
        <v>77</v>
      </c>
      <c r="AY259" s="176" t="s">
        <v>154</v>
      </c>
    </row>
    <row r="260" spans="1:65" s="14" customFormat="1" x14ac:dyDescent="0.2">
      <c r="B260" s="182"/>
      <c r="D260" s="175" t="s">
        <v>161</v>
      </c>
      <c r="E260" s="183" t="s">
        <v>1</v>
      </c>
      <c r="F260" s="184" t="s">
        <v>520</v>
      </c>
      <c r="H260" s="185">
        <v>-78.75</v>
      </c>
      <c r="I260" s="186"/>
      <c r="K260" s="213"/>
      <c r="L260" s="182"/>
      <c r="M260" s="187"/>
      <c r="N260" s="188"/>
      <c r="O260" s="188"/>
      <c r="P260" s="188"/>
      <c r="Q260" s="188"/>
      <c r="R260" s="188"/>
      <c r="S260" s="188"/>
      <c r="T260" s="189"/>
      <c r="AT260" s="183" t="s">
        <v>161</v>
      </c>
      <c r="AU260" s="183" t="s">
        <v>87</v>
      </c>
      <c r="AV260" s="14" t="s">
        <v>87</v>
      </c>
      <c r="AW260" s="14" t="s">
        <v>34</v>
      </c>
      <c r="AX260" s="14" t="s">
        <v>77</v>
      </c>
      <c r="AY260" s="183" t="s">
        <v>154</v>
      </c>
    </row>
    <row r="261" spans="1:65" s="13" customFormat="1" x14ac:dyDescent="0.2">
      <c r="B261" s="174"/>
      <c r="D261" s="175" t="s">
        <v>161</v>
      </c>
      <c r="E261" s="176" t="s">
        <v>1</v>
      </c>
      <c r="F261" s="177" t="s">
        <v>234</v>
      </c>
      <c r="H261" s="176" t="s">
        <v>1</v>
      </c>
      <c r="I261" s="178"/>
      <c r="K261" s="212"/>
      <c r="L261" s="174"/>
      <c r="M261" s="179"/>
      <c r="N261" s="180"/>
      <c r="O261" s="180"/>
      <c r="P261" s="180"/>
      <c r="Q261" s="180"/>
      <c r="R261" s="180"/>
      <c r="S261" s="180"/>
      <c r="T261" s="181"/>
      <c r="AT261" s="176" t="s">
        <v>161</v>
      </c>
      <c r="AU261" s="176" t="s">
        <v>87</v>
      </c>
      <c r="AV261" s="13" t="s">
        <v>85</v>
      </c>
      <c r="AW261" s="13" t="s">
        <v>34</v>
      </c>
      <c r="AX261" s="13" t="s">
        <v>77</v>
      </c>
      <c r="AY261" s="176" t="s">
        <v>154</v>
      </c>
    </row>
    <row r="262" spans="1:65" s="14" customFormat="1" x14ac:dyDescent="0.2">
      <c r="B262" s="182"/>
      <c r="D262" s="175" t="s">
        <v>161</v>
      </c>
      <c r="E262" s="183" t="s">
        <v>1</v>
      </c>
      <c r="F262" s="184" t="s">
        <v>521</v>
      </c>
      <c r="H262" s="185">
        <v>245.25</v>
      </c>
      <c r="I262" s="186"/>
      <c r="K262" s="213"/>
      <c r="L262" s="182"/>
      <c r="M262" s="187"/>
      <c r="N262" s="188"/>
      <c r="O262" s="188"/>
      <c r="P262" s="188"/>
      <c r="Q262" s="188"/>
      <c r="R262" s="188"/>
      <c r="S262" s="188"/>
      <c r="T262" s="189"/>
      <c r="AT262" s="183" t="s">
        <v>161</v>
      </c>
      <c r="AU262" s="183" t="s">
        <v>87</v>
      </c>
      <c r="AV262" s="14" t="s">
        <v>87</v>
      </c>
      <c r="AW262" s="14" t="s">
        <v>34</v>
      </c>
      <c r="AX262" s="14" t="s">
        <v>77</v>
      </c>
      <c r="AY262" s="183" t="s">
        <v>154</v>
      </c>
    </row>
    <row r="263" spans="1:65" s="15" customFormat="1" x14ac:dyDescent="0.2">
      <c r="B263" s="190"/>
      <c r="D263" s="175" t="s">
        <v>161</v>
      </c>
      <c r="E263" s="191" t="s">
        <v>1</v>
      </c>
      <c r="F263" s="192" t="s">
        <v>165</v>
      </c>
      <c r="H263" s="193">
        <v>517.5</v>
      </c>
      <c r="I263" s="194"/>
      <c r="K263" s="214"/>
      <c r="L263" s="190"/>
      <c r="M263" s="195"/>
      <c r="N263" s="196"/>
      <c r="O263" s="196"/>
      <c r="P263" s="196"/>
      <c r="Q263" s="196"/>
      <c r="R263" s="196"/>
      <c r="S263" s="196"/>
      <c r="T263" s="197"/>
      <c r="AT263" s="191" t="s">
        <v>161</v>
      </c>
      <c r="AU263" s="191" t="s">
        <v>87</v>
      </c>
      <c r="AV263" s="15" t="s">
        <v>160</v>
      </c>
      <c r="AW263" s="15" t="s">
        <v>34</v>
      </c>
      <c r="AX263" s="15" t="s">
        <v>85</v>
      </c>
      <c r="AY263" s="191" t="s">
        <v>154</v>
      </c>
    </row>
    <row r="264" spans="1:65" s="2" customFormat="1" ht="24" customHeight="1" x14ac:dyDescent="0.2">
      <c r="A264" s="32"/>
      <c r="B264" s="160"/>
      <c r="C264" s="161" t="s">
        <v>195</v>
      </c>
      <c r="D264" s="161" t="s">
        <v>156</v>
      </c>
      <c r="E264" s="162" t="s">
        <v>259</v>
      </c>
      <c r="F264" s="163" t="s">
        <v>260</v>
      </c>
      <c r="G264" s="164" t="s">
        <v>173</v>
      </c>
      <c r="H264" s="165">
        <v>43.75</v>
      </c>
      <c r="I264" s="166"/>
      <c r="J264" s="167">
        <f>ROUND(I264*H264,2)</f>
        <v>0</v>
      </c>
      <c r="K264" s="211" t="s">
        <v>678</v>
      </c>
      <c r="L264" s="33"/>
      <c r="M264" s="168" t="s">
        <v>1</v>
      </c>
      <c r="N264" s="169" t="s">
        <v>42</v>
      </c>
      <c r="O264" s="58"/>
      <c r="P264" s="170">
        <f>O264*H264</f>
        <v>0</v>
      </c>
      <c r="Q264" s="170">
        <v>0</v>
      </c>
      <c r="R264" s="170">
        <f>Q264*H264</f>
        <v>0</v>
      </c>
      <c r="S264" s="170">
        <v>0</v>
      </c>
      <c r="T264" s="17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2" t="s">
        <v>160</v>
      </c>
      <c r="AT264" s="172" t="s">
        <v>156</v>
      </c>
      <c r="AU264" s="172" t="s">
        <v>87</v>
      </c>
      <c r="AY264" s="17" t="s">
        <v>154</v>
      </c>
      <c r="BE264" s="173">
        <f>IF(N264="základní",J264,0)</f>
        <v>0</v>
      </c>
      <c r="BF264" s="173">
        <f>IF(N264="snížená",J264,0)</f>
        <v>0</v>
      </c>
      <c r="BG264" s="173">
        <f>IF(N264="zákl. přenesená",J264,0)</f>
        <v>0</v>
      </c>
      <c r="BH264" s="173">
        <f>IF(N264="sníž. přenesená",J264,0)</f>
        <v>0</v>
      </c>
      <c r="BI264" s="173">
        <f>IF(N264="nulová",J264,0)</f>
        <v>0</v>
      </c>
      <c r="BJ264" s="17" t="s">
        <v>85</v>
      </c>
      <c r="BK264" s="173">
        <f>ROUND(I264*H264,2)</f>
        <v>0</v>
      </c>
      <c r="BL264" s="17" t="s">
        <v>160</v>
      </c>
      <c r="BM264" s="172" t="s">
        <v>522</v>
      </c>
    </row>
    <row r="265" spans="1:65" s="13" customFormat="1" x14ac:dyDescent="0.2">
      <c r="B265" s="174"/>
      <c r="D265" s="175" t="s">
        <v>161</v>
      </c>
      <c r="E265" s="176" t="s">
        <v>1</v>
      </c>
      <c r="F265" s="177" t="s">
        <v>523</v>
      </c>
      <c r="H265" s="176" t="s">
        <v>1</v>
      </c>
      <c r="I265" s="178"/>
      <c r="K265" s="212"/>
      <c r="L265" s="174"/>
      <c r="M265" s="179"/>
      <c r="N265" s="180"/>
      <c r="O265" s="180"/>
      <c r="P265" s="180"/>
      <c r="Q265" s="180"/>
      <c r="R265" s="180"/>
      <c r="S265" s="180"/>
      <c r="T265" s="181"/>
      <c r="AT265" s="176" t="s">
        <v>161</v>
      </c>
      <c r="AU265" s="176" t="s">
        <v>87</v>
      </c>
      <c r="AV265" s="13" t="s">
        <v>85</v>
      </c>
      <c r="AW265" s="13" t="s">
        <v>34</v>
      </c>
      <c r="AX265" s="13" t="s">
        <v>77</v>
      </c>
      <c r="AY265" s="176" t="s">
        <v>154</v>
      </c>
    </row>
    <row r="266" spans="1:65" s="13" customFormat="1" x14ac:dyDescent="0.2">
      <c r="B266" s="174"/>
      <c r="D266" s="175" t="s">
        <v>161</v>
      </c>
      <c r="E266" s="176" t="s">
        <v>1</v>
      </c>
      <c r="F266" s="177" t="s">
        <v>261</v>
      </c>
      <c r="H266" s="176" t="s">
        <v>1</v>
      </c>
      <c r="I266" s="178"/>
      <c r="K266" s="212"/>
      <c r="L266" s="174"/>
      <c r="M266" s="179"/>
      <c r="N266" s="180"/>
      <c r="O266" s="180"/>
      <c r="P266" s="180"/>
      <c r="Q266" s="180"/>
      <c r="R266" s="180"/>
      <c r="S266" s="180"/>
      <c r="T266" s="181"/>
      <c r="AT266" s="176" t="s">
        <v>161</v>
      </c>
      <c r="AU266" s="176" t="s">
        <v>87</v>
      </c>
      <c r="AV266" s="13" t="s">
        <v>85</v>
      </c>
      <c r="AW266" s="13" t="s">
        <v>34</v>
      </c>
      <c r="AX266" s="13" t="s">
        <v>77</v>
      </c>
      <c r="AY266" s="176" t="s">
        <v>154</v>
      </c>
    </row>
    <row r="267" spans="1:65" s="14" customFormat="1" x14ac:dyDescent="0.2">
      <c r="B267" s="182"/>
      <c r="D267" s="175" t="s">
        <v>161</v>
      </c>
      <c r="E267" s="183" t="s">
        <v>1</v>
      </c>
      <c r="F267" s="184" t="s">
        <v>524</v>
      </c>
      <c r="H267" s="185">
        <v>41.5</v>
      </c>
      <c r="I267" s="186"/>
      <c r="K267" s="213"/>
      <c r="L267" s="182"/>
      <c r="M267" s="187"/>
      <c r="N267" s="188"/>
      <c r="O267" s="188"/>
      <c r="P267" s="188"/>
      <c r="Q267" s="188"/>
      <c r="R267" s="188"/>
      <c r="S267" s="188"/>
      <c r="T267" s="189"/>
      <c r="AT267" s="183" t="s">
        <v>161</v>
      </c>
      <c r="AU267" s="183" t="s">
        <v>87</v>
      </c>
      <c r="AV267" s="14" t="s">
        <v>87</v>
      </c>
      <c r="AW267" s="14" t="s">
        <v>34</v>
      </c>
      <c r="AX267" s="14" t="s">
        <v>77</v>
      </c>
      <c r="AY267" s="183" t="s">
        <v>154</v>
      </c>
    </row>
    <row r="268" spans="1:65" s="13" customFormat="1" x14ac:dyDescent="0.2">
      <c r="B268" s="174"/>
      <c r="D268" s="175" t="s">
        <v>161</v>
      </c>
      <c r="E268" s="176" t="s">
        <v>1</v>
      </c>
      <c r="F268" s="177" t="s">
        <v>525</v>
      </c>
      <c r="H268" s="176" t="s">
        <v>1</v>
      </c>
      <c r="I268" s="178"/>
      <c r="K268" s="212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6" t="s">
        <v>161</v>
      </c>
      <c r="AU268" s="176" t="s">
        <v>87</v>
      </c>
      <c r="AV268" s="13" t="s">
        <v>85</v>
      </c>
      <c r="AW268" s="13" t="s">
        <v>34</v>
      </c>
      <c r="AX268" s="13" t="s">
        <v>77</v>
      </c>
      <c r="AY268" s="176" t="s">
        <v>154</v>
      </c>
    </row>
    <row r="269" spans="1:65" s="14" customFormat="1" x14ac:dyDescent="0.2">
      <c r="B269" s="182"/>
      <c r="D269" s="175" t="s">
        <v>161</v>
      </c>
      <c r="E269" s="183" t="s">
        <v>1</v>
      </c>
      <c r="F269" s="184" t="s">
        <v>526</v>
      </c>
      <c r="H269" s="185">
        <v>2.25</v>
      </c>
      <c r="I269" s="186"/>
      <c r="K269" s="213"/>
      <c r="L269" s="182"/>
      <c r="M269" s="187"/>
      <c r="N269" s="188"/>
      <c r="O269" s="188"/>
      <c r="P269" s="188"/>
      <c r="Q269" s="188"/>
      <c r="R269" s="188"/>
      <c r="S269" s="188"/>
      <c r="T269" s="189"/>
      <c r="AT269" s="183" t="s">
        <v>161</v>
      </c>
      <c r="AU269" s="183" t="s">
        <v>87</v>
      </c>
      <c r="AV269" s="14" t="s">
        <v>87</v>
      </c>
      <c r="AW269" s="14" t="s">
        <v>34</v>
      </c>
      <c r="AX269" s="14" t="s">
        <v>77</v>
      </c>
      <c r="AY269" s="183" t="s">
        <v>154</v>
      </c>
    </row>
    <row r="270" spans="1:65" s="15" customFormat="1" x14ac:dyDescent="0.2">
      <c r="B270" s="190"/>
      <c r="D270" s="175" t="s">
        <v>161</v>
      </c>
      <c r="E270" s="191" t="s">
        <v>1</v>
      </c>
      <c r="F270" s="192" t="s">
        <v>165</v>
      </c>
      <c r="H270" s="193">
        <v>43.75</v>
      </c>
      <c r="I270" s="194"/>
      <c r="K270" s="214"/>
      <c r="L270" s="190"/>
      <c r="M270" s="195"/>
      <c r="N270" s="196"/>
      <c r="O270" s="196"/>
      <c r="P270" s="196"/>
      <c r="Q270" s="196"/>
      <c r="R270" s="196"/>
      <c r="S270" s="196"/>
      <c r="T270" s="197"/>
      <c r="AT270" s="191" t="s">
        <v>161</v>
      </c>
      <c r="AU270" s="191" t="s">
        <v>87</v>
      </c>
      <c r="AV270" s="15" t="s">
        <v>160</v>
      </c>
      <c r="AW270" s="15" t="s">
        <v>34</v>
      </c>
      <c r="AX270" s="15" t="s">
        <v>85</v>
      </c>
      <c r="AY270" s="191" t="s">
        <v>154</v>
      </c>
    </row>
    <row r="271" spans="1:65" s="2" customFormat="1" ht="16.5" customHeight="1" x14ac:dyDescent="0.2">
      <c r="A271" s="32"/>
      <c r="B271" s="160"/>
      <c r="C271" s="161" t="s">
        <v>7</v>
      </c>
      <c r="D271" s="161" t="s">
        <v>156</v>
      </c>
      <c r="E271" s="162" t="s">
        <v>267</v>
      </c>
      <c r="F271" s="163" t="s">
        <v>268</v>
      </c>
      <c r="G271" s="164" t="s">
        <v>159</v>
      </c>
      <c r="H271" s="165">
        <v>2324.5</v>
      </c>
      <c r="I271" s="166"/>
      <c r="J271" s="167">
        <f>ROUND(I271*H271,2)</f>
        <v>0</v>
      </c>
      <c r="K271" s="211" t="s">
        <v>678</v>
      </c>
      <c r="L271" s="33"/>
      <c r="M271" s="168" t="s">
        <v>1</v>
      </c>
      <c r="N271" s="169" t="s">
        <v>42</v>
      </c>
      <c r="O271" s="58"/>
      <c r="P271" s="170">
        <f>O271*H271</f>
        <v>0</v>
      </c>
      <c r="Q271" s="170">
        <v>0</v>
      </c>
      <c r="R271" s="170">
        <f>Q271*H271</f>
        <v>0</v>
      </c>
      <c r="S271" s="170">
        <v>0</v>
      </c>
      <c r="T271" s="17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2" t="s">
        <v>160</v>
      </c>
      <c r="AT271" s="172" t="s">
        <v>156</v>
      </c>
      <c r="AU271" s="172" t="s">
        <v>87</v>
      </c>
      <c r="AY271" s="17" t="s">
        <v>154</v>
      </c>
      <c r="BE271" s="173">
        <f>IF(N271="základní",J271,0)</f>
        <v>0</v>
      </c>
      <c r="BF271" s="173">
        <f>IF(N271="snížená",J271,0)</f>
        <v>0</v>
      </c>
      <c r="BG271" s="173">
        <f>IF(N271="zákl. přenesená",J271,0)</f>
        <v>0</v>
      </c>
      <c r="BH271" s="173">
        <f>IF(N271="sníž. přenesená",J271,0)</f>
        <v>0</v>
      </c>
      <c r="BI271" s="173">
        <f>IF(N271="nulová",J271,0)</f>
        <v>0</v>
      </c>
      <c r="BJ271" s="17" t="s">
        <v>85</v>
      </c>
      <c r="BK271" s="173">
        <f>ROUND(I271*H271,2)</f>
        <v>0</v>
      </c>
      <c r="BL271" s="17" t="s">
        <v>160</v>
      </c>
      <c r="BM271" s="172" t="s">
        <v>527</v>
      </c>
    </row>
    <row r="272" spans="1:65" s="13" customFormat="1" x14ac:dyDescent="0.2">
      <c r="B272" s="174"/>
      <c r="D272" s="175" t="s">
        <v>161</v>
      </c>
      <c r="E272" s="176" t="s">
        <v>1</v>
      </c>
      <c r="F272" s="177" t="s">
        <v>462</v>
      </c>
      <c r="H272" s="176" t="s">
        <v>1</v>
      </c>
      <c r="I272" s="178"/>
      <c r="K272" s="212"/>
      <c r="L272" s="174"/>
      <c r="M272" s="179"/>
      <c r="N272" s="180"/>
      <c r="O272" s="180"/>
      <c r="P272" s="180"/>
      <c r="Q272" s="180"/>
      <c r="R272" s="180"/>
      <c r="S272" s="180"/>
      <c r="T272" s="181"/>
      <c r="AT272" s="176" t="s">
        <v>161</v>
      </c>
      <c r="AU272" s="176" t="s">
        <v>87</v>
      </c>
      <c r="AV272" s="13" t="s">
        <v>85</v>
      </c>
      <c r="AW272" s="13" t="s">
        <v>34</v>
      </c>
      <c r="AX272" s="13" t="s">
        <v>77</v>
      </c>
      <c r="AY272" s="176" t="s">
        <v>154</v>
      </c>
    </row>
    <row r="273" spans="1:65" s="13" customFormat="1" x14ac:dyDescent="0.2">
      <c r="B273" s="174"/>
      <c r="D273" s="175" t="s">
        <v>161</v>
      </c>
      <c r="E273" s="176" t="s">
        <v>1</v>
      </c>
      <c r="F273" s="177" t="s">
        <v>528</v>
      </c>
      <c r="H273" s="176" t="s">
        <v>1</v>
      </c>
      <c r="I273" s="178"/>
      <c r="K273" s="212"/>
      <c r="L273" s="174"/>
      <c r="M273" s="179"/>
      <c r="N273" s="180"/>
      <c r="O273" s="180"/>
      <c r="P273" s="180"/>
      <c r="Q273" s="180"/>
      <c r="R273" s="180"/>
      <c r="S273" s="180"/>
      <c r="T273" s="181"/>
      <c r="AT273" s="176" t="s">
        <v>161</v>
      </c>
      <c r="AU273" s="176" t="s">
        <v>87</v>
      </c>
      <c r="AV273" s="13" t="s">
        <v>85</v>
      </c>
      <c r="AW273" s="13" t="s">
        <v>34</v>
      </c>
      <c r="AX273" s="13" t="s">
        <v>77</v>
      </c>
      <c r="AY273" s="176" t="s">
        <v>154</v>
      </c>
    </row>
    <row r="274" spans="1:65" s="14" customFormat="1" x14ac:dyDescent="0.2">
      <c r="B274" s="182"/>
      <c r="D274" s="175" t="s">
        <v>161</v>
      </c>
      <c r="E274" s="183" t="s">
        <v>1</v>
      </c>
      <c r="F274" s="184" t="s">
        <v>529</v>
      </c>
      <c r="H274" s="185">
        <v>2300</v>
      </c>
      <c r="I274" s="186"/>
      <c r="K274" s="213"/>
      <c r="L274" s="182"/>
      <c r="M274" s="187"/>
      <c r="N274" s="188"/>
      <c r="O274" s="188"/>
      <c r="P274" s="188"/>
      <c r="Q274" s="188"/>
      <c r="R274" s="188"/>
      <c r="S274" s="188"/>
      <c r="T274" s="189"/>
      <c r="AT274" s="183" t="s">
        <v>161</v>
      </c>
      <c r="AU274" s="183" t="s">
        <v>87</v>
      </c>
      <c r="AV274" s="14" t="s">
        <v>87</v>
      </c>
      <c r="AW274" s="14" t="s">
        <v>34</v>
      </c>
      <c r="AX274" s="14" t="s">
        <v>77</v>
      </c>
      <c r="AY274" s="183" t="s">
        <v>154</v>
      </c>
    </row>
    <row r="275" spans="1:65" s="13" customFormat="1" x14ac:dyDescent="0.2">
      <c r="B275" s="174"/>
      <c r="D275" s="175" t="s">
        <v>161</v>
      </c>
      <c r="E275" s="176" t="s">
        <v>1</v>
      </c>
      <c r="F275" s="177" t="s">
        <v>269</v>
      </c>
      <c r="H275" s="176" t="s">
        <v>1</v>
      </c>
      <c r="I275" s="178"/>
      <c r="K275" s="212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6" t="s">
        <v>161</v>
      </c>
      <c r="AU275" s="176" t="s">
        <v>87</v>
      </c>
      <c r="AV275" s="13" t="s">
        <v>85</v>
      </c>
      <c r="AW275" s="13" t="s">
        <v>34</v>
      </c>
      <c r="AX275" s="13" t="s">
        <v>77</v>
      </c>
      <c r="AY275" s="176" t="s">
        <v>154</v>
      </c>
    </row>
    <row r="276" spans="1:65" s="13" customFormat="1" x14ac:dyDescent="0.2">
      <c r="B276" s="174"/>
      <c r="D276" s="175" t="s">
        <v>161</v>
      </c>
      <c r="E276" s="176" t="s">
        <v>1</v>
      </c>
      <c r="F276" s="177" t="s">
        <v>372</v>
      </c>
      <c r="H276" s="176" t="s">
        <v>1</v>
      </c>
      <c r="I276" s="178"/>
      <c r="K276" s="212"/>
      <c r="L276" s="174"/>
      <c r="M276" s="179"/>
      <c r="N276" s="180"/>
      <c r="O276" s="180"/>
      <c r="P276" s="180"/>
      <c r="Q276" s="180"/>
      <c r="R276" s="180"/>
      <c r="S276" s="180"/>
      <c r="T276" s="181"/>
      <c r="AT276" s="176" t="s">
        <v>161</v>
      </c>
      <c r="AU276" s="176" t="s">
        <v>87</v>
      </c>
      <c r="AV276" s="13" t="s">
        <v>85</v>
      </c>
      <c r="AW276" s="13" t="s">
        <v>34</v>
      </c>
      <c r="AX276" s="13" t="s">
        <v>77</v>
      </c>
      <c r="AY276" s="176" t="s">
        <v>154</v>
      </c>
    </row>
    <row r="277" spans="1:65" s="14" customFormat="1" x14ac:dyDescent="0.2">
      <c r="B277" s="182"/>
      <c r="D277" s="175" t="s">
        <v>161</v>
      </c>
      <c r="E277" s="183" t="s">
        <v>1</v>
      </c>
      <c r="F277" s="184" t="s">
        <v>530</v>
      </c>
      <c r="H277" s="185">
        <v>13.5</v>
      </c>
      <c r="I277" s="186"/>
      <c r="K277" s="213"/>
      <c r="L277" s="182"/>
      <c r="M277" s="187"/>
      <c r="N277" s="188"/>
      <c r="O277" s="188"/>
      <c r="P277" s="188"/>
      <c r="Q277" s="188"/>
      <c r="R277" s="188"/>
      <c r="S277" s="188"/>
      <c r="T277" s="189"/>
      <c r="AT277" s="183" t="s">
        <v>161</v>
      </c>
      <c r="AU277" s="183" t="s">
        <v>87</v>
      </c>
      <c r="AV277" s="14" t="s">
        <v>87</v>
      </c>
      <c r="AW277" s="14" t="s">
        <v>34</v>
      </c>
      <c r="AX277" s="14" t="s">
        <v>77</v>
      </c>
      <c r="AY277" s="183" t="s">
        <v>154</v>
      </c>
    </row>
    <row r="278" spans="1:65" s="13" customFormat="1" x14ac:dyDescent="0.2">
      <c r="B278" s="174"/>
      <c r="D278" s="175" t="s">
        <v>161</v>
      </c>
      <c r="E278" s="176" t="s">
        <v>1</v>
      </c>
      <c r="F278" s="177" t="s">
        <v>531</v>
      </c>
      <c r="H278" s="176" t="s">
        <v>1</v>
      </c>
      <c r="I278" s="178"/>
      <c r="K278" s="212"/>
      <c r="L278" s="174"/>
      <c r="M278" s="179"/>
      <c r="N278" s="180"/>
      <c r="O278" s="180"/>
      <c r="P278" s="180"/>
      <c r="Q278" s="180"/>
      <c r="R278" s="180"/>
      <c r="S278" s="180"/>
      <c r="T278" s="181"/>
      <c r="AT278" s="176" t="s">
        <v>161</v>
      </c>
      <c r="AU278" s="176" t="s">
        <v>87</v>
      </c>
      <c r="AV278" s="13" t="s">
        <v>85</v>
      </c>
      <c r="AW278" s="13" t="s">
        <v>34</v>
      </c>
      <c r="AX278" s="13" t="s">
        <v>77</v>
      </c>
      <c r="AY278" s="176" t="s">
        <v>154</v>
      </c>
    </row>
    <row r="279" spans="1:65" s="14" customFormat="1" x14ac:dyDescent="0.2">
      <c r="B279" s="182"/>
      <c r="D279" s="175" t="s">
        <v>161</v>
      </c>
      <c r="E279" s="183" t="s">
        <v>1</v>
      </c>
      <c r="F279" s="184" t="s">
        <v>270</v>
      </c>
      <c r="H279" s="185">
        <v>5.5</v>
      </c>
      <c r="I279" s="186"/>
      <c r="K279" s="213"/>
      <c r="L279" s="182"/>
      <c r="M279" s="187"/>
      <c r="N279" s="188"/>
      <c r="O279" s="188"/>
      <c r="P279" s="188"/>
      <c r="Q279" s="188"/>
      <c r="R279" s="188"/>
      <c r="S279" s="188"/>
      <c r="T279" s="189"/>
      <c r="AT279" s="183" t="s">
        <v>161</v>
      </c>
      <c r="AU279" s="183" t="s">
        <v>87</v>
      </c>
      <c r="AV279" s="14" t="s">
        <v>87</v>
      </c>
      <c r="AW279" s="14" t="s">
        <v>34</v>
      </c>
      <c r="AX279" s="14" t="s">
        <v>77</v>
      </c>
      <c r="AY279" s="183" t="s">
        <v>154</v>
      </c>
    </row>
    <row r="280" spans="1:65" s="13" customFormat="1" x14ac:dyDescent="0.2">
      <c r="B280" s="174"/>
      <c r="D280" s="175" t="s">
        <v>161</v>
      </c>
      <c r="E280" s="176" t="s">
        <v>1</v>
      </c>
      <c r="F280" s="177" t="s">
        <v>532</v>
      </c>
      <c r="H280" s="176" t="s">
        <v>1</v>
      </c>
      <c r="I280" s="178"/>
      <c r="K280" s="212"/>
      <c r="L280" s="174"/>
      <c r="M280" s="179"/>
      <c r="N280" s="180"/>
      <c r="O280" s="180"/>
      <c r="P280" s="180"/>
      <c r="Q280" s="180"/>
      <c r="R280" s="180"/>
      <c r="S280" s="180"/>
      <c r="T280" s="181"/>
      <c r="AT280" s="176" t="s">
        <v>161</v>
      </c>
      <c r="AU280" s="176" t="s">
        <v>87</v>
      </c>
      <c r="AV280" s="13" t="s">
        <v>85</v>
      </c>
      <c r="AW280" s="13" t="s">
        <v>34</v>
      </c>
      <c r="AX280" s="13" t="s">
        <v>77</v>
      </c>
      <c r="AY280" s="176" t="s">
        <v>154</v>
      </c>
    </row>
    <row r="281" spans="1:65" s="14" customFormat="1" x14ac:dyDescent="0.2">
      <c r="B281" s="182"/>
      <c r="D281" s="175" t="s">
        <v>161</v>
      </c>
      <c r="E281" s="183" t="s">
        <v>1</v>
      </c>
      <c r="F281" s="184" t="s">
        <v>533</v>
      </c>
      <c r="H281" s="185">
        <v>5.5</v>
      </c>
      <c r="I281" s="186"/>
      <c r="K281" s="213"/>
      <c r="L281" s="182"/>
      <c r="M281" s="187"/>
      <c r="N281" s="188"/>
      <c r="O281" s="188"/>
      <c r="P281" s="188"/>
      <c r="Q281" s="188"/>
      <c r="R281" s="188"/>
      <c r="S281" s="188"/>
      <c r="T281" s="189"/>
      <c r="AT281" s="183" t="s">
        <v>161</v>
      </c>
      <c r="AU281" s="183" t="s">
        <v>87</v>
      </c>
      <c r="AV281" s="14" t="s">
        <v>87</v>
      </c>
      <c r="AW281" s="14" t="s">
        <v>34</v>
      </c>
      <c r="AX281" s="14" t="s">
        <v>77</v>
      </c>
      <c r="AY281" s="183" t="s">
        <v>154</v>
      </c>
    </row>
    <row r="282" spans="1:65" s="15" customFormat="1" x14ac:dyDescent="0.2">
      <c r="B282" s="190"/>
      <c r="D282" s="175" t="s">
        <v>161</v>
      </c>
      <c r="E282" s="191" t="s">
        <v>1</v>
      </c>
      <c r="F282" s="192" t="s">
        <v>165</v>
      </c>
      <c r="H282" s="193">
        <v>2324.5</v>
      </c>
      <c r="I282" s="194"/>
      <c r="K282" s="214"/>
      <c r="L282" s="190"/>
      <c r="M282" s="195"/>
      <c r="N282" s="196"/>
      <c r="O282" s="196"/>
      <c r="P282" s="196"/>
      <c r="Q282" s="196"/>
      <c r="R282" s="196"/>
      <c r="S282" s="196"/>
      <c r="T282" s="197"/>
      <c r="AT282" s="191" t="s">
        <v>161</v>
      </c>
      <c r="AU282" s="191" t="s">
        <v>87</v>
      </c>
      <c r="AV282" s="15" t="s">
        <v>160</v>
      </c>
      <c r="AW282" s="15" t="s">
        <v>34</v>
      </c>
      <c r="AX282" s="15" t="s">
        <v>85</v>
      </c>
      <c r="AY282" s="191" t="s">
        <v>154</v>
      </c>
    </row>
    <row r="283" spans="1:65" s="2" customFormat="1" ht="24" customHeight="1" x14ac:dyDescent="0.2">
      <c r="A283" s="32"/>
      <c r="B283" s="160"/>
      <c r="C283" s="161" t="s">
        <v>201</v>
      </c>
      <c r="D283" s="161" t="s">
        <v>156</v>
      </c>
      <c r="E283" s="162" t="s">
        <v>273</v>
      </c>
      <c r="F283" s="163" t="s">
        <v>274</v>
      </c>
      <c r="G283" s="164" t="s">
        <v>159</v>
      </c>
      <c r="H283" s="165">
        <v>951</v>
      </c>
      <c r="I283" s="166"/>
      <c r="J283" s="167">
        <f>ROUND(I283*H283,2)</f>
        <v>0</v>
      </c>
      <c r="K283" s="211" t="s">
        <v>678</v>
      </c>
      <c r="L283" s="33"/>
      <c r="M283" s="168" t="s">
        <v>1</v>
      </c>
      <c r="N283" s="169" t="s">
        <v>42</v>
      </c>
      <c r="O283" s="58"/>
      <c r="P283" s="170">
        <f>O283*H283</f>
        <v>0</v>
      </c>
      <c r="Q283" s="170">
        <v>0</v>
      </c>
      <c r="R283" s="170">
        <f>Q283*H283</f>
        <v>0</v>
      </c>
      <c r="S283" s="170">
        <v>0</v>
      </c>
      <c r="T283" s="17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2" t="s">
        <v>160</v>
      </c>
      <c r="AT283" s="172" t="s">
        <v>156</v>
      </c>
      <c r="AU283" s="172" t="s">
        <v>87</v>
      </c>
      <c r="AY283" s="17" t="s">
        <v>154</v>
      </c>
      <c r="BE283" s="173">
        <f>IF(N283="základní",J283,0)</f>
        <v>0</v>
      </c>
      <c r="BF283" s="173">
        <f>IF(N283="snížená",J283,0)</f>
        <v>0</v>
      </c>
      <c r="BG283" s="173">
        <f>IF(N283="zákl. přenesená",J283,0)</f>
        <v>0</v>
      </c>
      <c r="BH283" s="173">
        <f>IF(N283="sníž. přenesená",J283,0)</f>
        <v>0</v>
      </c>
      <c r="BI283" s="173">
        <f>IF(N283="nulová",J283,0)</f>
        <v>0</v>
      </c>
      <c r="BJ283" s="17" t="s">
        <v>85</v>
      </c>
      <c r="BK283" s="173">
        <f>ROUND(I283*H283,2)</f>
        <v>0</v>
      </c>
      <c r="BL283" s="17" t="s">
        <v>160</v>
      </c>
      <c r="BM283" s="172" t="s">
        <v>534</v>
      </c>
    </row>
    <row r="284" spans="1:65" s="13" customFormat="1" x14ac:dyDescent="0.2">
      <c r="B284" s="174"/>
      <c r="D284" s="175" t="s">
        <v>161</v>
      </c>
      <c r="E284" s="176" t="s">
        <v>1</v>
      </c>
      <c r="F284" s="177" t="s">
        <v>462</v>
      </c>
      <c r="H284" s="176" t="s">
        <v>1</v>
      </c>
      <c r="I284" s="178"/>
      <c r="K284" s="212"/>
      <c r="L284" s="174"/>
      <c r="M284" s="179"/>
      <c r="N284" s="180"/>
      <c r="O284" s="180"/>
      <c r="P284" s="180"/>
      <c r="Q284" s="180"/>
      <c r="R284" s="180"/>
      <c r="S284" s="180"/>
      <c r="T284" s="181"/>
      <c r="AT284" s="176" t="s">
        <v>161</v>
      </c>
      <c r="AU284" s="176" t="s">
        <v>87</v>
      </c>
      <c r="AV284" s="13" t="s">
        <v>85</v>
      </c>
      <c r="AW284" s="13" t="s">
        <v>34</v>
      </c>
      <c r="AX284" s="13" t="s">
        <v>77</v>
      </c>
      <c r="AY284" s="176" t="s">
        <v>154</v>
      </c>
    </row>
    <row r="285" spans="1:65" s="13" customFormat="1" x14ac:dyDescent="0.2">
      <c r="B285" s="174"/>
      <c r="D285" s="175" t="s">
        <v>161</v>
      </c>
      <c r="E285" s="176" t="s">
        <v>1</v>
      </c>
      <c r="F285" s="177" t="s">
        <v>275</v>
      </c>
      <c r="H285" s="176" t="s">
        <v>1</v>
      </c>
      <c r="I285" s="178"/>
      <c r="K285" s="212"/>
      <c r="L285" s="174"/>
      <c r="M285" s="179"/>
      <c r="N285" s="180"/>
      <c r="O285" s="180"/>
      <c r="P285" s="180"/>
      <c r="Q285" s="180"/>
      <c r="R285" s="180"/>
      <c r="S285" s="180"/>
      <c r="T285" s="181"/>
      <c r="AT285" s="176" t="s">
        <v>161</v>
      </c>
      <c r="AU285" s="176" t="s">
        <v>87</v>
      </c>
      <c r="AV285" s="13" t="s">
        <v>85</v>
      </c>
      <c r="AW285" s="13" t="s">
        <v>34</v>
      </c>
      <c r="AX285" s="13" t="s">
        <v>77</v>
      </c>
      <c r="AY285" s="176" t="s">
        <v>154</v>
      </c>
    </row>
    <row r="286" spans="1:65" s="13" customFormat="1" x14ac:dyDescent="0.2">
      <c r="B286" s="174"/>
      <c r="D286" s="175" t="s">
        <v>161</v>
      </c>
      <c r="E286" s="176" t="s">
        <v>1</v>
      </c>
      <c r="F286" s="177" t="s">
        <v>467</v>
      </c>
      <c r="H286" s="176" t="s">
        <v>1</v>
      </c>
      <c r="I286" s="178"/>
      <c r="K286" s="212"/>
      <c r="L286" s="174"/>
      <c r="M286" s="179"/>
      <c r="N286" s="180"/>
      <c r="O286" s="180"/>
      <c r="P286" s="180"/>
      <c r="Q286" s="180"/>
      <c r="R286" s="180"/>
      <c r="S286" s="180"/>
      <c r="T286" s="181"/>
      <c r="AT286" s="176" t="s">
        <v>161</v>
      </c>
      <c r="AU286" s="176" t="s">
        <v>87</v>
      </c>
      <c r="AV286" s="13" t="s">
        <v>85</v>
      </c>
      <c r="AW286" s="13" t="s">
        <v>34</v>
      </c>
      <c r="AX286" s="13" t="s">
        <v>77</v>
      </c>
      <c r="AY286" s="176" t="s">
        <v>154</v>
      </c>
    </row>
    <row r="287" spans="1:65" s="14" customFormat="1" x14ac:dyDescent="0.2">
      <c r="B287" s="182"/>
      <c r="D287" s="175" t="s">
        <v>161</v>
      </c>
      <c r="E287" s="183" t="s">
        <v>1</v>
      </c>
      <c r="F287" s="184" t="s">
        <v>468</v>
      </c>
      <c r="H287" s="185">
        <v>951</v>
      </c>
      <c r="I287" s="186"/>
      <c r="K287" s="213"/>
      <c r="L287" s="182"/>
      <c r="M287" s="187"/>
      <c r="N287" s="188"/>
      <c r="O287" s="188"/>
      <c r="P287" s="188"/>
      <c r="Q287" s="188"/>
      <c r="R287" s="188"/>
      <c r="S287" s="188"/>
      <c r="T287" s="189"/>
      <c r="AT287" s="183" t="s">
        <v>161</v>
      </c>
      <c r="AU287" s="183" t="s">
        <v>87</v>
      </c>
      <c r="AV287" s="14" t="s">
        <v>87</v>
      </c>
      <c r="AW287" s="14" t="s">
        <v>34</v>
      </c>
      <c r="AX287" s="14" t="s">
        <v>85</v>
      </c>
      <c r="AY287" s="183" t="s">
        <v>154</v>
      </c>
    </row>
    <row r="288" spans="1:65" s="2" customFormat="1" ht="24" customHeight="1" x14ac:dyDescent="0.2">
      <c r="A288" s="32"/>
      <c r="B288" s="160"/>
      <c r="C288" s="161" t="s">
        <v>202</v>
      </c>
      <c r="D288" s="161" t="s">
        <v>156</v>
      </c>
      <c r="E288" s="162" t="s">
        <v>278</v>
      </c>
      <c r="F288" s="163" t="s">
        <v>279</v>
      </c>
      <c r="G288" s="164" t="s">
        <v>159</v>
      </c>
      <c r="H288" s="165">
        <v>1366</v>
      </c>
      <c r="I288" s="166"/>
      <c r="J288" s="167">
        <f>ROUND(I288*H288,2)</f>
        <v>0</v>
      </c>
      <c r="K288" s="211" t="s">
        <v>678</v>
      </c>
      <c r="L288" s="33"/>
      <c r="M288" s="168" t="s">
        <v>1</v>
      </c>
      <c r="N288" s="169" t="s">
        <v>42</v>
      </c>
      <c r="O288" s="58"/>
      <c r="P288" s="170">
        <f>O288*H288</f>
        <v>0</v>
      </c>
      <c r="Q288" s="170">
        <v>0</v>
      </c>
      <c r="R288" s="170">
        <f>Q288*H288</f>
        <v>0</v>
      </c>
      <c r="S288" s="170">
        <v>0</v>
      </c>
      <c r="T288" s="17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2" t="s">
        <v>160</v>
      </c>
      <c r="AT288" s="172" t="s">
        <v>156</v>
      </c>
      <c r="AU288" s="172" t="s">
        <v>87</v>
      </c>
      <c r="AY288" s="17" t="s">
        <v>154</v>
      </c>
      <c r="BE288" s="173">
        <f>IF(N288="základní",J288,0)</f>
        <v>0</v>
      </c>
      <c r="BF288" s="173">
        <f>IF(N288="snížená",J288,0)</f>
        <v>0</v>
      </c>
      <c r="BG288" s="173">
        <f>IF(N288="zákl. přenesená",J288,0)</f>
        <v>0</v>
      </c>
      <c r="BH288" s="173">
        <f>IF(N288="sníž. přenesená",J288,0)</f>
        <v>0</v>
      </c>
      <c r="BI288" s="173">
        <f>IF(N288="nulová",J288,0)</f>
        <v>0</v>
      </c>
      <c r="BJ288" s="17" t="s">
        <v>85</v>
      </c>
      <c r="BK288" s="173">
        <f>ROUND(I288*H288,2)</f>
        <v>0</v>
      </c>
      <c r="BL288" s="17" t="s">
        <v>160</v>
      </c>
      <c r="BM288" s="172" t="s">
        <v>535</v>
      </c>
    </row>
    <row r="289" spans="1:65" s="13" customFormat="1" x14ac:dyDescent="0.2">
      <c r="B289" s="174"/>
      <c r="D289" s="175" t="s">
        <v>161</v>
      </c>
      <c r="E289" s="176" t="s">
        <v>1</v>
      </c>
      <c r="F289" s="177" t="s">
        <v>462</v>
      </c>
      <c r="H289" s="176" t="s">
        <v>1</v>
      </c>
      <c r="I289" s="178"/>
      <c r="K289" s="212"/>
      <c r="L289" s="174"/>
      <c r="M289" s="179"/>
      <c r="N289" s="180"/>
      <c r="O289" s="180"/>
      <c r="P289" s="180"/>
      <c r="Q289" s="180"/>
      <c r="R289" s="180"/>
      <c r="S289" s="180"/>
      <c r="T289" s="181"/>
      <c r="AT289" s="176" t="s">
        <v>161</v>
      </c>
      <c r="AU289" s="176" t="s">
        <v>87</v>
      </c>
      <c r="AV289" s="13" t="s">
        <v>85</v>
      </c>
      <c r="AW289" s="13" t="s">
        <v>34</v>
      </c>
      <c r="AX289" s="13" t="s">
        <v>77</v>
      </c>
      <c r="AY289" s="176" t="s">
        <v>154</v>
      </c>
    </row>
    <row r="290" spans="1:65" s="13" customFormat="1" x14ac:dyDescent="0.2">
      <c r="B290" s="174"/>
      <c r="D290" s="175" t="s">
        <v>161</v>
      </c>
      <c r="E290" s="176" t="s">
        <v>1</v>
      </c>
      <c r="F290" s="177" t="s">
        <v>467</v>
      </c>
      <c r="H290" s="176" t="s">
        <v>1</v>
      </c>
      <c r="I290" s="178"/>
      <c r="K290" s="212"/>
      <c r="L290" s="174"/>
      <c r="M290" s="179"/>
      <c r="N290" s="180"/>
      <c r="O290" s="180"/>
      <c r="P290" s="180"/>
      <c r="Q290" s="180"/>
      <c r="R290" s="180"/>
      <c r="S290" s="180"/>
      <c r="T290" s="181"/>
      <c r="AT290" s="176" t="s">
        <v>161</v>
      </c>
      <c r="AU290" s="176" t="s">
        <v>87</v>
      </c>
      <c r="AV290" s="13" t="s">
        <v>85</v>
      </c>
      <c r="AW290" s="13" t="s">
        <v>34</v>
      </c>
      <c r="AX290" s="13" t="s">
        <v>77</v>
      </c>
      <c r="AY290" s="176" t="s">
        <v>154</v>
      </c>
    </row>
    <row r="291" spans="1:65" s="14" customFormat="1" x14ac:dyDescent="0.2">
      <c r="B291" s="182"/>
      <c r="D291" s="175" t="s">
        <v>161</v>
      </c>
      <c r="E291" s="183" t="s">
        <v>1</v>
      </c>
      <c r="F291" s="184" t="s">
        <v>468</v>
      </c>
      <c r="H291" s="185">
        <v>951</v>
      </c>
      <c r="I291" s="186"/>
      <c r="K291" s="213"/>
      <c r="L291" s="182"/>
      <c r="M291" s="187"/>
      <c r="N291" s="188"/>
      <c r="O291" s="188"/>
      <c r="P291" s="188"/>
      <c r="Q291" s="188"/>
      <c r="R291" s="188"/>
      <c r="S291" s="188"/>
      <c r="T291" s="189"/>
      <c r="AT291" s="183" t="s">
        <v>161</v>
      </c>
      <c r="AU291" s="183" t="s">
        <v>87</v>
      </c>
      <c r="AV291" s="14" t="s">
        <v>87</v>
      </c>
      <c r="AW291" s="14" t="s">
        <v>34</v>
      </c>
      <c r="AX291" s="14" t="s">
        <v>77</v>
      </c>
      <c r="AY291" s="183" t="s">
        <v>154</v>
      </c>
    </row>
    <row r="292" spans="1:65" s="13" customFormat="1" x14ac:dyDescent="0.2">
      <c r="B292" s="174"/>
      <c r="D292" s="175" t="s">
        <v>161</v>
      </c>
      <c r="E292" s="176" t="s">
        <v>1</v>
      </c>
      <c r="F292" s="177" t="s">
        <v>280</v>
      </c>
      <c r="H292" s="176" t="s">
        <v>1</v>
      </c>
      <c r="I292" s="178"/>
      <c r="K292" s="212"/>
      <c r="L292" s="174"/>
      <c r="M292" s="179"/>
      <c r="N292" s="180"/>
      <c r="O292" s="180"/>
      <c r="P292" s="180"/>
      <c r="Q292" s="180"/>
      <c r="R292" s="180"/>
      <c r="S292" s="180"/>
      <c r="T292" s="181"/>
      <c r="AT292" s="176" t="s">
        <v>161</v>
      </c>
      <c r="AU292" s="176" t="s">
        <v>87</v>
      </c>
      <c r="AV292" s="13" t="s">
        <v>85</v>
      </c>
      <c r="AW292" s="13" t="s">
        <v>34</v>
      </c>
      <c r="AX292" s="13" t="s">
        <v>77</v>
      </c>
      <c r="AY292" s="176" t="s">
        <v>154</v>
      </c>
    </row>
    <row r="293" spans="1:65" s="14" customFormat="1" x14ac:dyDescent="0.2">
      <c r="B293" s="182"/>
      <c r="D293" s="175" t="s">
        <v>161</v>
      </c>
      <c r="E293" s="183" t="s">
        <v>1</v>
      </c>
      <c r="F293" s="184" t="s">
        <v>536</v>
      </c>
      <c r="H293" s="185">
        <v>415</v>
      </c>
      <c r="I293" s="186"/>
      <c r="K293" s="213"/>
      <c r="L293" s="182"/>
      <c r="M293" s="187"/>
      <c r="N293" s="188"/>
      <c r="O293" s="188"/>
      <c r="P293" s="188"/>
      <c r="Q293" s="188"/>
      <c r="R293" s="188"/>
      <c r="S293" s="188"/>
      <c r="T293" s="189"/>
      <c r="AT293" s="183" t="s">
        <v>161</v>
      </c>
      <c r="AU293" s="183" t="s">
        <v>87</v>
      </c>
      <c r="AV293" s="14" t="s">
        <v>87</v>
      </c>
      <c r="AW293" s="14" t="s">
        <v>34</v>
      </c>
      <c r="AX293" s="14" t="s">
        <v>77</v>
      </c>
      <c r="AY293" s="183" t="s">
        <v>154</v>
      </c>
    </row>
    <row r="294" spans="1:65" s="15" customFormat="1" x14ac:dyDescent="0.2">
      <c r="B294" s="190"/>
      <c r="D294" s="175" t="s">
        <v>161</v>
      </c>
      <c r="E294" s="191" t="s">
        <v>1</v>
      </c>
      <c r="F294" s="192" t="s">
        <v>165</v>
      </c>
      <c r="H294" s="193">
        <v>1366</v>
      </c>
      <c r="I294" s="194"/>
      <c r="K294" s="214"/>
      <c r="L294" s="190"/>
      <c r="M294" s="195"/>
      <c r="N294" s="196"/>
      <c r="O294" s="196"/>
      <c r="P294" s="196"/>
      <c r="Q294" s="196"/>
      <c r="R294" s="196"/>
      <c r="S294" s="196"/>
      <c r="T294" s="197"/>
      <c r="AT294" s="191" t="s">
        <v>161</v>
      </c>
      <c r="AU294" s="191" t="s">
        <v>87</v>
      </c>
      <c r="AV294" s="15" t="s">
        <v>160</v>
      </c>
      <c r="AW294" s="15" t="s">
        <v>34</v>
      </c>
      <c r="AX294" s="15" t="s">
        <v>85</v>
      </c>
      <c r="AY294" s="191" t="s">
        <v>154</v>
      </c>
    </row>
    <row r="295" spans="1:65" s="2" customFormat="1" ht="16.5" customHeight="1" x14ac:dyDescent="0.2">
      <c r="A295" s="32"/>
      <c r="B295" s="160"/>
      <c r="C295" s="198" t="s">
        <v>207</v>
      </c>
      <c r="D295" s="198" t="s">
        <v>263</v>
      </c>
      <c r="E295" s="199" t="s">
        <v>281</v>
      </c>
      <c r="F295" s="200" t="s">
        <v>282</v>
      </c>
      <c r="G295" s="201" t="s">
        <v>283</v>
      </c>
      <c r="H295" s="202">
        <v>20.49</v>
      </c>
      <c r="I295" s="203"/>
      <c r="J295" s="204">
        <f>ROUND(I295*H295,2)</f>
        <v>0</v>
      </c>
      <c r="K295" s="211" t="s">
        <v>678</v>
      </c>
      <c r="L295" s="205"/>
      <c r="M295" s="206" t="s">
        <v>1</v>
      </c>
      <c r="N295" s="207" t="s">
        <v>42</v>
      </c>
      <c r="O295" s="58"/>
      <c r="P295" s="170">
        <f>O295*H295</f>
        <v>0</v>
      </c>
      <c r="Q295" s="170">
        <v>1E-3</v>
      </c>
      <c r="R295" s="170">
        <f>Q295*H295</f>
        <v>2.0489999999999998E-2</v>
      </c>
      <c r="S295" s="170">
        <v>0</v>
      </c>
      <c r="T295" s="17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2" t="s">
        <v>181</v>
      </c>
      <c r="AT295" s="172" t="s">
        <v>263</v>
      </c>
      <c r="AU295" s="172" t="s">
        <v>87</v>
      </c>
      <c r="AY295" s="17" t="s">
        <v>154</v>
      </c>
      <c r="BE295" s="173">
        <f>IF(N295="základní",J295,0)</f>
        <v>0</v>
      </c>
      <c r="BF295" s="173">
        <f>IF(N295="snížená",J295,0)</f>
        <v>0</v>
      </c>
      <c r="BG295" s="173">
        <f>IF(N295="zákl. přenesená",J295,0)</f>
        <v>0</v>
      </c>
      <c r="BH295" s="173">
        <f>IF(N295="sníž. přenesená",J295,0)</f>
        <v>0</v>
      </c>
      <c r="BI295" s="173">
        <f>IF(N295="nulová",J295,0)</f>
        <v>0</v>
      </c>
      <c r="BJ295" s="17" t="s">
        <v>85</v>
      </c>
      <c r="BK295" s="173">
        <f>ROUND(I295*H295,2)</f>
        <v>0</v>
      </c>
      <c r="BL295" s="17" t="s">
        <v>160</v>
      </c>
      <c r="BM295" s="172" t="s">
        <v>537</v>
      </c>
    </row>
    <row r="296" spans="1:65" s="14" customFormat="1" x14ac:dyDescent="0.2">
      <c r="B296" s="182"/>
      <c r="D296" s="175" t="s">
        <v>161</v>
      </c>
      <c r="F296" s="184" t="s">
        <v>538</v>
      </c>
      <c r="H296" s="185">
        <v>20.49</v>
      </c>
      <c r="I296" s="186"/>
      <c r="K296" s="213"/>
      <c r="L296" s="182"/>
      <c r="M296" s="187"/>
      <c r="N296" s="188"/>
      <c r="O296" s="188"/>
      <c r="P296" s="188"/>
      <c r="Q296" s="188"/>
      <c r="R296" s="188"/>
      <c r="S296" s="188"/>
      <c r="T296" s="189"/>
      <c r="AT296" s="183" t="s">
        <v>161</v>
      </c>
      <c r="AU296" s="183" t="s">
        <v>87</v>
      </c>
      <c r="AV296" s="14" t="s">
        <v>87</v>
      </c>
      <c r="AW296" s="14" t="s">
        <v>3</v>
      </c>
      <c r="AX296" s="14" t="s">
        <v>85</v>
      </c>
      <c r="AY296" s="183" t="s">
        <v>154</v>
      </c>
    </row>
    <row r="297" spans="1:65" s="2" customFormat="1" ht="24" customHeight="1" x14ac:dyDescent="0.2">
      <c r="A297" s="32"/>
      <c r="B297" s="160"/>
      <c r="C297" s="161" t="s">
        <v>210</v>
      </c>
      <c r="D297" s="161" t="s">
        <v>156</v>
      </c>
      <c r="E297" s="162" t="s">
        <v>539</v>
      </c>
      <c r="F297" s="163" t="s">
        <v>540</v>
      </c>
      <c r="G297" s="164" t="s">
        <v>159</v>
      </c>
      <c r="H297" s="165">
        <v>200</v>
      </c>
      <c r="I297" s="166"/>
      <c r="J297" s="167">
        <f>ROUND(I297*H297,2)</f>
        <v>0</v>
      </c>
      <c r="K297" s="211" t="s">
        <v>678</v>
      </c>
      <c r="L297" s="33"/>
      <c r="M297" s="168" t="s">
        <v>1</v>
      </c>
      <c r="N297" s="169" t="s">
        <v>42</v>
      </c>
      <c r="O297" s="58"/>
      <c r="P297" s="170">
        <f>O297*H297</f>
        <v>0</v>
      </c>
      <c r="Q297" s="170">
        <v>0</v>
      </c>
      <c r="R297" s="170">
        <f>Q297*H297</f>
        <v>0</v>
      </c>
      <c r="S297" s="170">
        <v>0</v>
      </c>
      <c r="T297" s="17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2" t="s">
        <v>160</v>
      </c>
      <c r="AT297" s="172" t="s">
        <v>156</v>
      </c>
      <c r="AU297" s="172" t="s">
        <v>87</v>
      </c>
      <c r="AY297" s="17" t="s">
        <v>154</v>
      </c>
      <c r="BE297" s="173">
        <f>IF(N297="základní",J297,0)</f>
        <v>0</v>
      </c>
      <c r="BF297" s="173">
        <f>IF(N297="snížená",J297,0)</f>
        <v>0</v>
      </c>
      <c r="BG297" s="173">
        <f>IF(N297="zákl. přenesená",J297,0)</f>
        <v>0</v>
      </c>
      <c r="BH297" s="173">
        <f>IF(N297="sníž. přenesená",J297,0)</f>
        <v>0</v>
      </c>
      <c r="BI297" s="173">
        <f>IF(N297="nulová",J297,0)</f>
        <v>0</v>
      </c>
      <c r="BJ297" s="17" t="s">
        <v>85</v>
      </c>
      <c r="BK297" s="173">
        <f>ROUND(I297*H297,2)</f>
        <v>0</v>
      </c>
      <c r="BL297" s="17" t="s">
        <v>160</v>
      </c>
      <c r="BM297" s="172" t="s">
        <v>541</v>
      </c>
    </row>
    <row r="298" spans="1:65" s="13" customFormat="1" x14ac:dyDescent="0.2">
      <c r="B298" s="174"/>
      <c r="D298" s="175" t="s">
        <v>161</v>
      </c>
      <c r="E298" s="176" t="s">
        <v>1</v>
      </c>
      <c r="F298" s="177" t="s">
        <v>462</v>
      </c>
      <c r="H298" s="176" t="s">
        <v>1</v>
      </c>
      <c r="I298" s="178"/>
      <c r="K298" s="212"/>
      <c r="L298" s="174"/>
      <c r="M298" s="179"/>
      <c r="N298" s="180"/>
      <c r="O298" s="180"/>
      <c r="P298" s="180"/>
      <c r="Q298" s="180"/>
      <c r="R298" s="180"/>
      <c r="S298" s="180"/>
      <c r="T298" s="181"/>
      <c r="AT298" s="176" t="s">
        <v>161</v>
      </c>
      <c r="AU298" s="176" t="s">
        <v>87</v>
      </c>
      <c r="AV298" s="13" t="s">
        <v>85</v>
      </c>
      <c r="AW298" s="13" t="s">
        <v>34</v>
      </c>
      <c r="AX298" s="13" t="s">
        <v>77</v>
      </c>
      <c r="AY298" s="176" t="s">
        <v>154</v>
      </c>
    </row>
    <row r="299" spans="1:65" s="13" customFormat="1" x14ac:dyDescent="0.2">
      <c r="B299" s="174"/>
      <c r="D299" s="175" t="s">
        <v>161</v>
      </c>
      <c r="E299" s="176" t="s">
        <v>1</v>
      </c>
      <c r="F299" s="177" t="s">
        <v>167</v>
      </c>
      <c r="H299" s="176" t="s">
        <v>1</v>
      </c>
      <c r="I299" s="178"/>
      <c r="K299" s="212"/>
      <c r="L299" s="174"/>
      <c r="M299" s="179"/>
      <c r="N299" s="180"/>
      <c r="O299" s="180"/>
      <c r="P299" s="180"/>
      <c r="Q299" s="180"/>
      <c r="R299" s="180"/>
      <c r="S299" s="180"/>
      <c r="T299" s="181"/>
      <c r="AT299" s="176" t="s">
        <v>161</v>
      </c>
      <c r="AU299" s="176" t="s">
        <v>87</v>
      </c>
      <c r="AV299" s="13" t="s">
        <v>85</v>
      </c>
      <c r="AW299" s="13" t="s">
        <v>34</v>
      </c>
      <c r="AX299" s="13" t="s">
        <v>77</v>
      </c>
      <c r="AY299" s="176" t="s">
        <v>154</v>
      </c>
    </row>
    <row r="300" spans="1:65" s="14" customFormat="1" x14ac:dyDescent="0.2">
      <c r="B300" s="182"/>
      <c r="D300" s="175" t="s">
        <v>161</v>
      </c>
      <c r="E300" s="183" t="s">
        <v>1</v>
      </c>
      <c r="F300" s="184" t="s">
        <v>542</v>
      </c>
      <c r="H300" s="185">
        <v>200</v>
      </c>
      <c r="I300" s="186"/>
      <c r="K300" s="213"/>
      <c r="L300" s="182"/>
      <c r="M300" s="187"/>
      <c r="N300" s="188"/>
      <c r="O300" s="188"/>
      <c r="P300" s="188"/>
      <c r="Q300" s="188"/>
      <c r="R300" s="188"/>
      <c r="S300" s="188"/>
      <c r="T300" s="189"/>
      <c r="AT300" s="183" t="s">
        <v>161</v>
      </c>
      <c r="AU300" s="183" t="s">
        <v>87</v>
      </c>
      <c r="AV300" s="14" t="s">
        <v>87</v>
      </c>
      <c r="AW300" s="14" t="s">
        <v>34</v>
      </c>
      <c r="AX300" s="14" t="s">
        <v>85</v>
      </c>
      <c r="AY300" s="183" t="s">
        <v>154</v>
      </c>
    </row>
    <row r="301" spans="1:65" s="2" customFormat="1" ht="16.5" customHeight="1" x14ac:dyDescent="0.2">
      <c r="A301" s="32"/>
      <c r="B301" s="160"/>
      <c r="C301" s="198" t="s">
        <v>213</v>
      </c>
      <c r="D301" s="198" t="s">
        <v>263</v>
      </c>
      <c r="E301" s="199" t="s">
        <v>286</v>
      </c>
      <c r="F301" s="200" t="s">
        <v>287</v>
      </c>
      <c r="G301" s="201" t="s">
        <v>283</v>
      </c>
      <c r="H301" s="202">
        <v>3</v>
      </c>
      <c r="I301" s="203"/>
      <c r="J301" s="204">
        <f>ROUND(I301*H301,2)</f>
        <v>0</v>
      </c>
      <c r="K301" s="211" t="s">
        <v>678</v>
      </c>
      <c r="L301" s="205"/>
      <c r="M301" s="206" t="s">
        <v>1</v>
      </c>
      <c r="N301" s="207" t="s">
        <v>42</v>
      </c>
      <c r="O301" s="58"/>
      <c r="P301" s="170">
        <f>O301*H301</f>
        <v>0</v>
      </c>
      <c r="Q301" s="170">
        <v>1E-3</v>
      </c>
      <c r="R301" s="170">
        <f>Q301*H301</f>
        <v>3.0000000000000001E-3</v>
      </c>
      <c r="S301" s="170">
        <v>0</v>
      </c>
      <c r="T301" s="17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2" t="s">
        <v>181</v>
      </c>
      <c r="AT301" s="172" t="s">
        <v>263</v>
      </c>
      <c r="AU301" s="172" t="s">
        <v>87</v>
      </c>
      <c r="AY301" s="17" t="s">
        <v>154</v>
      </c>
      <c r="BE301" s="173">
        <f>IF(N301="základní",J301,0)</f>
        <v>0</v>
      </c>
      <c r="BF301" s="173">
        <f>IF(N301="snížená",J301,0)</f>
        <v>0</v>
      </c>
      <c r="BG301" s="173">
        <f>IF(N301="zákl. přenesená",J301,0)</f>
        <v>0</v>
      </c>
      <c r="BH301" s="173">
        <f>IF(N301="sníž. přenesená",J301,0)</f>
        <v>0</v>
      </c>
      <c r="BI301" s="173">
        <f>IF(N301="nulová",J301,0)</f>
        <v>0</v>
      </c>
      <c r="BJ301" s="17" t="s">
        <v>85</v>
      </c>
      <c r="BK301" s="173">
        <f>ROUND(I301*H301,2)</f>
        <v>0</v>
      </c>
      <c r="BL301" s="17" t="s">
        <v>160</v>
      </c>
      <c r="BM301" s="172" t="s">
        <v>543</v>
      </c>
    </row>
    <row r="302" spans="1:65" s="14" customFormat="1" x14ac:dyDescent="0.2">
      <c r="B302" s="182"/>
      <c r="D302" s="175" t="s">
        <v>161</v>
      </c>
      <c r="F302" s="184" t="s">
        <v>544</v>
      </c>
      <c r="H302" s="185">
        <v>3</v>
      </c>
      <c r="I302" s="186"/>
      <c r="K302" s="213"/>
      <c r="L302" s="182"/>
      <c r="M302" s="187"/>
      <c r="N302" s="188"/>
      <c r="O302" s="188"/>
      <c r="P302" s="188"/>
      <c r="Q302" s="188"/>
      <c r="R302" s="188"/>
      <c r="S302" s="188"/>
      <c r="T302" s="189"/>
      <c r="AT302" s="183" t="s">
        <v>161</v>
      </c>
      <c r="AU302" s="183" t="s">
        <v>87</v>
      </c>
      <c r="AV302" s="14" t="s">
        <v>87</v>
      </c>
      <c r="AW302" s="14" t="s">
        <v>3</v>
      </c>
      <c r="AX302" s="14" t="s">
        <v>85</v>
      </c>
      <c r="AY302" s="183" t="s">
        <v>154</v>
      </c>
    </row>
    <row r="303" spans="1:65" s="2" customFormat="1" ht="16.5" customHeight="1" x14ac:dyDescent="0.2">
      <c r="A303" s="32"/>
      <c r="B303" s="160"/>
      <c r="C303" s="161" t="s">
        <v>216</v>
      </c>
      <c r="D303" s="161" t="s">
        <v>156</v>
      </c>
      <c r="E303" s="162" t="s">
        <v>289</v>
      </c>
      <c r="F303" s="163" t="s">
        <v>290</v>
      </c>
      <c r="G303" s="164" t="s">
        <v>159</v>
      </c>
      <c r="H303" s="165">
        <v>5</v>
      </c>
      <c r="I303" s="166"/>
      <c r="J303" s="167">
        <f>ROUND(I303*H303,2)</f>
        <v>0</v>
      </c>
      <c r="K303" s="211" t="s">
        <v>678</v>
      </c>
      <c r="L303" s="33"/>
      <c r="M303" s="168" t="s">
        <v>1</v>
      </c>
      <c r="N303" s="169" t="s">
        <v>42</v>
      </c>
      <c r="O303" s="58"/>
      <c r="P303" s="170">
        <f>O303*H303</f>
        <v>0</v>
      </c>
      <c r="Q303" s="170">
        <v>0</v>
      </c>
      <c r="R303" s="170">
        <f>Q303*H303</f>
        <v>0</v>
      </c>
      <c r="S303" s="170">
        <v>0</v>
      </c>
      <c r="T303" s="17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2" t="s">
        <v>160</v>
      </c>
      <c r="AT303" s="172" t="s">
        <v>156</v>
      </c>
      <c r="AU303" s="172" t="s">
        <v>87</v>
      </c>
      <c r="AY303" s="17" t="s">
        <v>154</v>
      </c>
      <c r="BE303" s="173">
        <f>IF(N303="základní",J303,0)</f>
        <v>0</v>
      </c>
      <c r="BF303" s="173">
        <f>IF(N303="snížená",J303,0)</f>
        <v>0</v>
      </c>
      <c r="BG303" s="173">
        <f>IF(N303="zákl. přenesená",J303,0)</f>
        <v>0</v>
      </c>
      <c r="BH303" s="173">
        <f>IF(N303="sníž. přenesená",J303,0)</f>
        <v>0</v>
      </c>
      <c r="BI303" s="173">
        <f>IF(N303="nulová",J303,0)</f>
        <v>0</v>
      </c>
      <c r="BJ303" s="17" t="s">
        <v>85</v>
      </c>
      <c r="BK303" s="173">
        <f>ROUND(I303*H303,2)</f>
        <v>0</v>
      </c>
      <c r="BL303" s="17" t="s">
        <v>160</v>
      </c>
      <c r="BM303" s="172" t="s">
        <v>545</v>
      </c>
    </row>
    <row r="304" spans="1:65" s="13" customFormat="1" x14ac:dyDescent="0.2">
      <c r="B304" s="174"/>
      <c r="D304" s="175" t="s">
        <v>161</v>
      </c>
      <c r="E304" s="176" t="s">
        <v>1</v>
      </c>
      <c r="F304" s="177" t="s">
        <v>462</v>
      </c>
      <c r="H304" s="176" t="s">
        <v>1</v>
      </c>
      <c r="I304" s="178"/>
      <c r="K304" s="212"/>
      <c r="L304" s="174"/>
      <c r="M304" s="179"/>
      <c r="N304" s="180"/>
      <c r="O304" s="180"/>
      <c r="P304" s="180"/>
      <c r="Q304" s="180"/>
      <c r="R304" s="180"/>
      <c r="S304" s="180"/>
      <c r="T304" s="181"/>
      <c r="AT304" s="176" t="s">
        <v>161</v>
      </c>
      <c r="AU304" s="176" t="s">
        <v>87</v>
      </c>
      <c r="AV304" s="13" t="s">
        <v>85</v>
      </c>
      <c r="AW304" s="13" t="s">
        <v>34</v>
      </c>
      <c r="AX304" s="13" t="s">
        <v>77</v>
      </c>
      <c r="AY304" s="176" t="s">
        <v>154</v>
      </c>
    </row>
    <row r="305" spans="1:65" s="13" customFormat="1" x14ac:dyDescent="0.2">
      <c r="B305" s="174"/>
      <c r="D305" s="175" t="s">
        <v>161</v>
      </c>
      <c r="E305" s="176" t="s">
        <v>1</v>
      </c>
      <c r="F305" s="177" t="s">
        <v>206</v>
      </c>
      <c r="H305" s="176" t="s">
        <v>1</v>
      </c>
      <c r="I305" s="178"/>
      <c r="K305" s="212"/>
      <c r="L305" s="174"/>
      <c r="M305" s="179"/>
      <c r="N305" s="180"/>
      <c r="O305" s="180"/>
      <c r="P305" s="180"/>
      <c r="Q305" s="180"/>
      <c r="R305" s="180"/>
      <c r="S305" s="180"/>
      <c r="T305" s="181"/>
      <c r="AT305" s="176" t="s">
        <v>161</v>
      </c>
      <c r="AU305" s="176" t="s">
        <v>87</v>
      </c>
      <c r="AV305" s="13" t="s">
        <v>85</v>
      </c>
      <c r="AW305" s="13" t="s">
        <v>34</v>
      </c>
      <c r="AX305" s="13" t="s">
        <v>77</v>
      </c>
      <c r="AY305" s="176" t="s">
        <v>154</v>
      </c>
    </row>
    <row r="306" spans="1:65" s="14" customFormat="1" x14ac:dyDescent="0.2">
      <c r="B306" s="182"/>
      <c r="D306" s="175" t="s">
        <v>161</v>
      </c>
      <c r="E306" s="183" t="s">
        <v>1</v>
      </c>
      <c r="F306" s="184" t="s">
        <v>175</v>
      </c>
      <c r="H306" s="185">
        <v>5</v>
      </c>
      <c r="I306" s="186"/>
      <c r="K306" s="213"/>
      <c r="L306" s="182"/>
      <c r="M306" s="187"/>
      <c r="N306" s="188"/>
      <c r="O306" s="188"/>
      <c r="P306" s="188"/>
      <c r="Q306" s="188"/>
      <c r="R306" s="188"/>
      <c r="S306" s="188"/>
      <c r="T306" s="189"/>
      <c r="AT306" s="183" t="s">
        <v>161</v>
      </c>
      <c r="AU306" s="183" t="s">
        <v>87</v>
      </c>
      <c r="AV306" s="14" t="s">
        <v>87</v>
      </c>
      <c r="AW306" s="14" t="s">
        <v>34</v>
      </c>
      <c r="AX306" s="14" t="s">
        <v>85</v>
      </c>
      <c r="AY306" s="183" t="s">
        <v>154</v>
      </c>
    </row>
    <row r="307" spans="1:65" s="2" customFormat="1" ht="16.5" customHeight="1" x14ac:dyDescent="0.2">
      <c r="A307" s="32"/>
      <c r="B307" s="160"/>
      <c r="C307" s="161" t="s">
        <v>180</v>
      </c>
      <c r="D307" s="161" t="s">
        <v>156</v>
      </c>
      <c r="E307" s="162" t="s">
        <v>293</v>
      </c>
      <c r="F307" s="163" t="s">
        <v>294</v>
      </c>
      <c r="G307" s="164" t="s">
        <v>159</v>
      </c>
      <c r="H307" s="165">
        <v>195</v>
      </c>
      <c r="I307" s="166"/>
      <c r="J307" s="167">
        <f>ROUND(I307*H307,2)</f>
        <v>0</v>
      </c>
      <c r="K307" s="211" t="s">
        <v>678</v>
      </c>
      <c r="L307" s="33"/>
      <c r="M307" s="168" t="s">
        <v>1</v>
      </c>
      <c r="N307" s="169" t="s">
        <v>42</v>
      </c>
      <c r="O307" s="58"/>
      <c r="P307" s="170">
        <f>O307*H307</f>
        <v>0</v>
      </c>
      <c r="Q307" s="170">
        <v>0</v>
      </c>
      <c r="R307" s="170">
        <f>Q307*H307</f>
        <v>0</v>
      </c>
      <c r="S307" s="170">
        <v>0</v>
      </c>
      <c r="T307" s="17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2" t="s">
        <v>160</v>
      </c>
      <c r="AT307" s="172" t="s">
        <v>156</v>
      </c>
      <c r="AU307" s="172" t="s">
        <v>87</v>
      </c>
      <c r="AY307" s="17" t="s">
        <v>154</v>
      </c>
      <c r="BE307" s="173">
        <f>IF(N307="základní",J307,0)</f>
        <v>0</v>
      </c>
      <c r="BF307" s="173">
        <f>IF(N307="snížená",J307,0)</f>
        <v>0</v>
      </c>
      <c r="BG307" s="173">
        <f>IF(N307="zákl. přenesená",J307,0)</f>
        <v>0</v>
      </c>
      <c r="BH307" s="173">
        <f>IF(N307="sníž. přenesená",J307,0)</f>
        <v>0</v>
      </c>
      <c r="BI307" s="173">
        <f>IF(N307="nulová",J307,0)</f>
        <v>0</v>
      </c>
      <c r="BJ307" s="17" t="s">
        <v>85</v>
      </c>
      <c r="BK307" s="173">
        <f>ROUND(I307*H307,2)</f>
        <v>0</v>
      </c>
      <c r="BL307" s="17" t="s">
        <v>160</v>
      </c>
      <c r="BM307" s="172" t="s">
        <v>546</v>
      </c>
    </row>
    <row r="308" spans="1:65" s="13" customFormat="1" x14ac:dyDescent="0.2">
      <c r="B308" s="174"/>
      <c r="D308" s="175" t="s">
        <v>161</v>
      </c>
      <c r="E308" s="176" t="s">
        <v>1</v>
      </c>
      <c r="F308" s="177" t="s">
        <v>462</v>
      </c>
      <c r="H308" s="176" t="s">
        <v>1</v>
      </c>
      <c r="I308" s="178"/>
      <c r="K308" s="212"/>
      <c r="L308" s="174"/>
      <c r="M308" s="179"/>
      <c r="N308" s="180"/>
      <c r="O308" s="180"/>
      <c r="P308" s="180"/>
      <c r="Q308" s="180"/>
      <c r="R308" s="180"/>
      <c r="S308" s="180"/>
      <c r="T308" s="181"/>
      <c r="AT308" s="176" t="s">
        <v>161</v>
      </c>
      <c r="AU308" s="176" t="s">
        <v>87</v>
      </c>
      <c r="AV308" s="13" t="s">
        <v>85</v>
      </c>
      <c r="AW308" s="13" t="s">
        <v>34</v>
      </c>
      <c r="AX308" s="13" t="s">
        <v>77</v>
      </c>
      <c r="AY308" s="176" t="s">
        <v>154</v>
      </c>
    </row>
    <row r="309" spans="1:65" s="13" customFormat="1" x14ac:dyDescent="0.2">
      <c r="B309" s="174"/>
      <c r="D309" s="175" t="s">
        <v>161</v>
      </c>
      <c r="E309" s="176" t="s">
        <v>1</v>
      </c>
      <c r="F309" s="177" t="s">
        <v>206</v>
      </c>
      <c r="H309" s="176" t="s">
        <v>1</v>
      </c>
      <c r="I309" s="178"/>
      <c r="K309" s="212"/>
      <c r="L309" s="174"/>
      <c r="M309" s="179"/>
      <c r="N309" s="180"/>
      <c r="O309" s="180"/>
      <c r="P309" s="180"/>
      <c r="Q309" s="180"/>
      <c r="R309" s="180"/>
      <c r="S309" s="180"/>
      <c r="T309" s="181"/>
      <c r="AT309" s="176" t="s">
        <v>161</v>
      </c>
      <c r="AU309" s="176" t="s">
        <v>87</v>
      </c>
      <c r="AV309" s="13" t="s">
        <v>85</v>
      </c>
      <c r="AW309" s="13" t="s">
        <v>34</v>
      </c>
      <c r="AX309" s="13" t="s">
        <v>77</v>
      </c>
      <c r="AY309" s="176" t="s">
        <v>154</v>
      </c>
    </row>
    <row r="310" spans="1:65" s="14" customFormat="1" x14ac:dyDescent="0.2">
      <c r="B310" s="182"/>
      <c r="D310" s="175" t="s">
        <v>161</v>
      </c>
      <c r="E310" s="183" t="s">
        <v>1</v>
      </c>
      <c r="F310" s="184" t="s">
        <v>505</v>
      </c>
      <c r="H310" s="185">
        <v>195</v>
      </c>
      <c r="I310" s="186"/>
      <c r="K310" s="213"/>
      <c r="L310" s="182"/>
      <c r="M310" s="187"/>
      <c r="N310" s="188"/>
      <c r="O310" s="188"/>
      <c r="P310" s="188"/>
      <c r="Q310" s="188"/>
      <c r="R310" s="188"/>
      <c r="S310" s="188"/>
      <c r="T310" s="189"/>
      <c r="AT310" s="183" t="s">
        <v>161</v>
      </c>
      <c r="AU310" s="183" t="s">
        <v>87</v>
      </c>
      <c r="AV310" s="14" t="s">
        <v>87</v>
      </c>
      <c r="AW310" s="14" t="s">
        <v>34</v>
      </c>
      <c r="AX310" s="14" t="s">
        <v>85</v>
      </c>
      <c r="AY310" s="183" t="s">
        <v>154</v>
      </c>
    </row>
    <row r="311" spans="1:65" s="2" customFormat="1" ht="24" customHeight="1" x14ac:dyDescent="0.2">
      <c r="A311" s="32"/>
      <c r="B311" s="160"/>
      <c r="C311" s="161" t="s">
        <v>217</v>
      </c>
      <c r="D311" s="161" t="s">
        <v>156</v>
      </c>
      <c r="E311" s="162" t="s">
        <v>547</v>
      </c>
      <c r="F311" s="163" t="s">
        <v>548</v>
      </c>
      <c r="G311" s="164" t="s">
        <v>159</v>
      </c>
      <c r="H311" s="165">
        <v>200</v>
      </c>
      <c r="I311" s="166"/>
      <c r="J311" s="167">
        <f>ROUND(I311*H311,2)</f>
        <v>0</v>
      </c>
      <c r="K311" s="211" t="s">
        <v>678</v>
      </c>
      <c r="L311" s="33"/>
      <c r="M311" s="168" t="s">
        <v>1</v>
      </c>
      <c r="N311" s="169" t="s">
        <v>42</v>
      </c>
      <c r="O311" s="58"/>
      <c r="P311" s="170">
        <f>O311*H311</f>
        <v>0</v>
      </c>
      <c r="Q311" s="170">
        <v>0</v>
      </c>
      <c r="R311" s="170">
        <f>Q311*H311</f>
        <v>0</v>
      </c>
      <c r="S311" s="170">
        <v>0</v>
      </c>
      <c r="T311" s="17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2" t="s">
        <v>160</v>
      </c>
      <c r="AT311" s="172" t="s">
        <v>156</v>
      </c>
      <c r="AU311" s="172" t="s">
        <v>87</v>
      </c>
      <c r="AY311" s="17" t="s">
        <v>154</v>
      </c>
      <c r="BE311" s="173">
        <f>IF(N311="základní",J311,0)</f>
        <v>0</v>
      </c>
      <c r="BF311" s="173">
        <f>IF(N311="snížená",J311,0)</f>
        <v>0</v>
      </c>
      <c r="BG311" s="173">
        <f>IF(N311="zákl. přenesená",J311,0)</f>
        <v>0</v>
      </c>
      <c r="BH311" s="173">
        <f>IF(N311="sníž. přenesená",J311,0)</f>
        <v>0</v>
      </c>
      <c r="BI311" s="173">
        <f>IF(N311="nulová",J311,0)</f>
        <v>0</v>
      </c>
      <c r="BJ311" s="17" t="s">
        <v>85</v>
      </c>
      <c r="BK311" s="173">
        <f>ROUND(I311*H311,2)</f>
        <v>0</v>
      </c>
      <c r="BL311" s="17" t="s">
        <v>160</v>
      </c>
      <c r="BM311" s="172" t="s">
        <v>549</v>
      </c>
    </row>
    <row r="312" spans="1:65" s="13" customFormat="1" x14ac:dyDescent="0.2">
      <c r="B312" s="174"/>
      <c r="D312" s="175" t="s">
        <v>161</v>
      </c>
      <c r="E312" s="176" t="s">
        <v>1</v>
      </c>
      <c r="F312" s="177" t="s">
        <v>462</v>
      </c>
      <c r="H312" s="176" t="s">
        <v>1</v>
      </c>
      <c r="I312" s="178"/>
      <c r="K312" s="212"/>
      <c r="L312" s="174"/>
      <c r="M312" s="179"/>
      <c r="N312" s="180"/>
      <c r="O312" s="180"/>
      <c r="P312" s="180"/>
      <c r="Q312" s="180"/>
      <c r="R312" s="180"/>
      <c r="S312" s="180"/>
      <c r="T312" s="181"/>
      <c r="AT312" s="176" t="s">
        <v>161</v>
      </c>
      <c r="AU312" s="176" t="s">
        <v>87</v>
      </c>
      <c r="AV312" s="13" t="s">
        <v>85</v>
      </c>
      <c r="AW312" s="13" t="s">
        <v>34</v>
      </c>
      <c r="AX312" s="13" t="s">
        <v>77</v>
      </c>
      <c r="AY312" s="176" t="s">
        <v>154</v>
      </c>
    </row>
    <row r="313" spans="1:65" s="13" customFormat="1" x14ac:dyDescent="0.2">
      <c r="B313" s="174"/>
      <c r="D313" s="175" t="s">
        <v>161</v>
      </c>
      <c r="E313" s="176" t="s">
        <v>1</v>
      </c>
      <c r="F313" s="177" t="s">
        <v>167</v>
      </c>
      <c r="H313" s="176" t="s">
        <v>1</v>
      </c>
      <c r="I313" s="178"/>
      <c r="K313" s="212"/>
      <c r="L313" s="174"/>
      <c r="M313" s="179"/>
      <c r="N313" s="180"/>
      <c r="O313" s="180"/>
      <c r="P313" s="180"/>
      <c r="Q313" s="180"/>
      <c r="R313" s="180"/>
      <c r="S313" s="180"/>
      <c r="T313" s="181"/>
      <c r="AT313" s="176" t="s">
        <v>161</v>
      </c>
      <c r="AU313" s="176" t="s">
        <v>87</v>
      </c>
      <c r="AV313" s="13" t="s">
        <v>85</v>
      </c>
      <c r="AW313" s="13" t="s">
        <v>34</v>
      </c>
      <c r="AX313" s="13" t="s">
        <v>77</v>
      </c>
      <c r="AY313" s="176" t="s">
        <v>154</v>
      </c>
    </row>
    <row r="314" spans="1:65" s="14" customFormat="1" x14ac:dyDescent="0.2">
      <c r="B314" s="182"/>
      <c r="D314" s="175" t="s">
        <v>161</v>
      </c>
      <c r="E314" s="183" t="s">
        <v>1</v>
      </c>
      <c r="F314" s="184" t="s">
        <v>542</v>
      </c>
      <c r="H314" s="185">
        <v>200</v>
      </c>
      <c r="I314" s="186"/>
      <c r="K314" s="213"/>
      <c r="L314" s="182"/>
      <c r="M314" s="187"/>
      <c r="N314" s="188"/>
      <c r="O314" s="188"/>
      <c r="P314" s="188"/>
      <c r="Q314" s="188"/>
      <c r="R314" s="188"/>
      <c r="S314" s="188"/>
      <c r="T314" s="189"/>
      <c r="AT314" s="183" t="s">
        <v>161</v>
      </c>
      <c r="AU314" s="183" t="s">
        <v>87</v>
      </c>
      <c r="AV314" s="14" t="s">
        <v>87</v>
      </c>
      <c r="AW314" s="14" t="s">
        <v>34</v>
      </c>
      <c r="AX314" s="14" t="s">
        <v>77</v>
      </c>
      <c r="AY314" s="183" t="s">
        <v>154</v>
      </c>
    </row>
    <row r="315" spans="1:65" s="15" customFormat="1" x14ac:dyDescent="0.2">
      <c r="B315" s="190"/>
      <c r="D315" s="175" t="s">
        <v>161</v>
      </c>
      <c r="E315" s="191" t="s">
        <v>1</v>
      </c>
      <c r="F315" s="192" t="s">
        <v>165</v>
      </c>
      <c r="H315" s="193">
        <v>200</v>
      </c>
      <c r="I315" s="194"/>
      <c r="K315" s="214"/>
      <c r="L315" s="190"/>
      <c r="M315" s="195"/>
      <c r="N315" s="196"/>
      <c r="O315" s="196"/>
      <c r="P315" s="196"/>
      <c r="Q315" s="196"/>
      <c r="R315" s="196"/>
      <c r="S315" s="196"/>
      <c r="T315" s="197"/>
      <c r="AT315" s="191" t="s">
        <v>161</v>
      </c>
      <c r="AU315" s="191" t="s">
        <v>87</v>
      </c>
      <c r="AV315" s="15" t="s">
        <v>160</v>
      </c>
      <c r="AW315" s="15" t="s">
        <v>34</v>
      </c>
      <c r="AX315" s="15" t="s">
        <v>85</v>
      </c>
      <c r="AY315" s="191" t="s">
        <v>154</v>
      </c>
    </row>
    <row r="316" spans="1:65" s="2" customFormat="1" ht="16.5" customHeight="1" x14ac:dyDescent="0.2">
      <c r="A316" s="32"/>
      <c r="B316" s="160"/>
      <c r="C316" s="161" t="s">
        <v>218</v>
      </c>
      <c r="D316" s="161" t="s">
        <v>156</v>
      </c>
      <c r="E316" s="162" t="s">
        <v>299</v>
      </c>
      <c r="F316" s="163" t="s">
        <v>300</v>
      </c>
      <c r="G316" s="164" t="s">
        <v>159</v>
      </c>
      <c r="H316" s="165">
        <v>200</v>
      </c>
      <c r="I316" s="166"/>
      <c r="J316" s="167">
        <f>ROUND(I316*H316,2)</f>
        <v>0</v>
      </c>
      <c r="K316" s="211" t="s">
        <v>678</v>
      </c>
      <c r="L316" s="33"/>
      <c r="M316" s="168" t="s">
        <v>1</v>
      </c>
      <c r="N316" s="169" t="s">
        <v>42</v>
      </c>
      <c r="O316" s="58"/>
      <c r="P316" s="170">
        <f>O316*H316</f>
        <v>0</v>
      </c>
      <c r="Q316" s="170">
        <v>0</v>
      </c>
      <c r="R316" s="170">
        <f>Q316*H316</f>
        <v>0</v>
      </c>
      <c r="S316" s="170">
        <v>0</v>
      </c>
      <c r="T316" s="17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2" t="s">
        <v>160</v>
      </c>
      <c r="AT316" s="172" t="s">
        <v>156</v>
      </c>
      <c r="AU316" s="172" t="s">
        <v>87</v>
      </c>
      <c r="AY316" s="17" t="s">
        <v>154</v>
      </c>
      <c r="BE316" s="173">
        <f>IF(N316="základní",J316,0)</f>
        <v>0</v>
      </c>
      <c r="BF316" s="173">
        <f>IF(N316="snížená",J316,0)</f>
        <v>0</v>
      </c>
      <c r="BG316" s="173">
        <f>IF(N316="zákl. přenesená",J316,0)</f>
        <v>0</v>
      </c>
      <c r="BH316" s="173">
        <f>IF(N316="sníž. přenesená",J316,0)</f>
        <v>0</v>
      </c>
      <c r="BI316" s="173">
        <f>IF(N316="nulová",J316,0)</f>
        <v>0</v>
      </c>
      <c r="BJ316" s="17" t="s">
        <v>85</v>
      </c>
      <c r="BK316" s="173">
        <f>ROUND(I316*H316,2)</f>
        <v>0</v>
      </c>
      <c r="BL316" s="17" t="s">
        <v>160</v>
      </c>
      <c r="BM316" s="172" t="s">
        <v>550</v>
      </c>
    </row>
    <row r="317" spans="1:65" s="13" customFormat="1" x14ac:dyDescent="0.2">
      <c r="B317" s="174"/>
      <c r="D317" s="175" t="s">
        <v>161</v>
      </c>
      <c r="E317" s="176" t="s">
        <v>1</v>
      </c>
      <c r="F317" s="177" t="s">
        <v>462</v>
      </c>
      <c r="H317" s="176" t="s">
        <v>1</v>
      </c>
      <c r="I317" s="178"/>
      <c r="K317" s="212"/>
      <c r="L317" s="174"/>
      <c r="M317" s="179"/>
      <c r="N317" s="180"/>
      <c r="O317" s="180"/>
      <c r="P317" s="180"/>
      <c r="Q317" s="180"/>
      <c r="R317" s="180"/>
      <c r="S317" s="180"/>
      <c r="T317" s="181"/>
      <c r="AT317" s="176" t="s">
        <v>161</v>
      </c>
      <c r="AU317" s="176" t="s">
        <v>87</v>
      </c>
      <c r="AV317" s="13" t="s">
        <v>85</v>
      </c>
      <c r="AW317" s="13" t="s">
        <v>34</v>
      </c>
      <c r="AX317" s="13" t="s">
        <v>77</v>
      </c>
      <c r="AY317" s="176" t="s">
        <v>154</v>
      </c>
    </row>
    <row r="318" spans="1:65" s="13" customFormat="1" x14ac:dyDescent="0.2">
      <c r="B318" s="174"/>
      <c r="D318" s="175" t="s">
        <v>161</v>
      </c>
      <c r="E318" s="176" t="s">
        <v>1</v>
      </c>
      <c r="F318" s="177" t="s">
        <v>167</v>
      </c>
      <c r="H318" s="176" t="s">
        <v>1</v>
      </c>
      <c r="I318" s="178"/>
      <c r="K318" s="212"/>
      <c r="L318" s="174"/>
      <c r="M318" s="179"/>
      <c r="N318" s="180"/>
      <c r="O318" s="180"/>
      <c r="P318" s="180"/>
      <c r="Q318" s="180"/>
      <c r="R318" s="180"/>
      <c r="S318" s="180"/>
      <c r="T318" s="181"/>
      <c r="AT318" s="176" t="s">
        <v>161</v>
      </c>
      <c r="AU318" s="176" t="s">
        <v>87</v>
      </c>
      <c r="AV318" s="13" t="s">
        <v>85</v>
      </c>
      <c r="AW318" s="13" t="s">
        <v>34</v>
      </c>
      <c r="AX318" s="13" t="s">
        <v>77</v>
      </c>
      <c r="AY318" s="176" t="s">
        <v>154</v>
      </c>
    </row>
    <row r="319" spans="1:65" s="14" customFormat="1" x14ac:dyDescent="0.2">
      <c r="B319" s="182"/>
      <c r="D319" s="175" t="s">
        <v>161</v>
      </c>
      <c r="E319" s="183" t="s">
        <v>1</v>
      </c>
      <c r="F319" s="184" t="s">
        <v>542</v>
      </c>
      <c r="H319" s="185">
        <v>200</v>
      </c>
      <c r="I319" s="186"/>
      <c r="K319" s="213"/>
      <c r="L319" s="182"/>
      <c r="M319" s="187"/>
      <c r="N319" s="188"/>
      <c r="O319" s="188"/>
      <c r="P319" s="188"/>
      <c r="Q319" s="188"/>
      <c r="R319" s="188"/>
      <c r="S319" s="188"/>
      <c r="T319" s="189"/>
      <c r="AT319" s="183" t="s">
        <v>161</v>
      </c>
      <c r="AU319" s="183" t="s">
        <v>87</v>
      </c>
      <c r="AV319" s="14" t="s">
        <v>87</v>
      </c>
      <c r="AW319" s="14" t="s">
        <v>34</v>
      </c>
      <c r="AX319" s="14" t="s">
        <v>77</v>
      </c>
      <c r="AY319" s="183" t="s">
        <v>154</v>
      </c>
    </row>
    <row r="320" spans="1:65" s="15" customFormat="1" x14ac:dyDescent="0.2">
      <c r="B320" s="190"/>
      <c r="D320" s="175" t="s">
        <v>161</v>
      </c>
      <c r="E320" s="191" t="s">
        <v>1</v>
      </c>
      <c r="F320" s="192" t="s">
        <v>165</v>
      </c>
      <c r="H320" s="193">
        <v>200</v>
      </c>
      <c r="I320" s="194"/>
      <c r="K320" s="214"/>
      <c r="L320" s="190"/>
      <c r="M320" s="195"/>
      <c r="N320" s="196"/>
      <c r="O320" s="196"/>
      <c r="P320" s="196"/>
      <c r="Q320" s="196"/>
      <c r="R320" s="196"/>
      <c r="S320" s="196"/>
      <c r="T320" s="197"/>
      <c r="AT320" s="191" t="s">
        <v>161</v>
      </c>
      <c r="AU320" s="191" t="s">
        <v>87</v>
      </c>
      <c r="AV320" s="15" t="s">
        <v>160</v>
      </c>
      <c r="AW320" s="15" t="s">
        <v>34</v>
      </c>
      <c r="AX320" s="15" t="s">
        <v>85</v>
      </c>
      <c r="AY320" s="191" t="s">
        <v>154</v>
      </c>
    </row>
    <row r="321" spans="1:65" s="2" customFormat="1" ht="16.5" customHeight="1" x14ac:dyDescent="0.2">
      <c r="A321" s="32"/>
      <c r="B321" s="160"/>
      <c r="C321" s="161" t="s">
        <v>219</v>
      </c>
      <c r="D321" s="161" t="s">
        <v>156</v>
      </c>
      <c r="E321" s="162" t="s">
        <v>302</v>
      </c>
      <c r="F321" s="163" t="s">
        <v>303</v>
      </c>
      <c r="G321" s="164" t="s">
        <v>159</v>
      </c>
      <c r="H321" s="165">
        <v>951</v>
      </c>
      <c r="I321" s="166"/>
      <c r="J321" s="167">
        <f>ROUND(I321*H321,2)</f>
        <v>0</v>
      </c>
      <c r="K321" s="211" t="s">
        <v>678</v>
      </c>
      <c r="L321" s="33"/>
      <c r="M321" s="168" t="s">
        <v>1</v>
      </c>
      <c r="N321" s="169" t="s">
        <v>42</v>
      </c>
      <c r="O321" s="58"/>
      <c r="P321" s="170">
        <f>O321*H321</f>
        <v>0</v>
      </c>
      <c r="Q321" s="170">
        <v>0</v>
      </c>
      <c r="R321" s="170">
        <f>Q321*H321</f>
        <v>0</v>
      </c>
      <c r="S321" s="170">
        <v>0</v>
      </c>
      <c r="T321" s="17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2" t="s">
        <v>160</v>
      </c>
      <c r="AT321" s="172" t="s">
        <v>156</v>
      </c>
      <c r="AU321" s="172" t="s">
        <v>87</v>
      </c>
      <c r="AY321" s="17" t="s">
        <v>154</v>
      </c>
      <c r="BE321" s="173">
        <f>IF(N321="základní",J321,0)</f>
        <v>0</v>
      </c>
      <c r="BF321" s="173">
        <f>IF(N321="snížená",J321,0)</f>
        <v>0</v>
      </c>
      <c r="BG321" s="173">
        <f>IF(N321="zákl. přenesená",J321,0)</f>
        <v>0</v>
      </c>
      <c r="BH321" s="173">
        <f>IF(N321="sníž. přenesená",J321,0)</f>
        <v>0</v>
      </c>
      <c r="BI321" s="173">
        <f>IF(N321="nulová",J321,0)</f>
        <v>0</v>
      </c>
      <c r="BJ321" s="17" t="s">
        <v>85</v>
      </c>
      <c r="BK321" s="173">
        <f>ROUND(I321*H321,2)</f>
        <v>0</v>
      </c>
      <c r="BL321" s="17" t="s">
        <v>160</v>
      </c>
      <c r="BM321" s="172" t="s">
        <v>551</v>
      </c>
    </row>
    <row r="322" spans="1:65" s="13" customFormat="1" x14ac:dyDescent="0.2">
      <c r="B322" s="174"/>
      <c r="D322" s="175" t="s">
        <v>161</v>
      </c>
      <c r="E322" s="176" t="s">
        <v>1</v>
      </c>
      <c r="F322" s="177" t="s">
        <v>462</v>
      </c>
      <c r="H322" s="176" t="s">
        <v>1</v>
      </c>
      <c r="I322" s="178"/>
      <c r="K322" s="212"/>
      <c r="L322" s="174"/>
      <c r="M322" s="179"/>
      <c r="N322" s="180"/>
      <c r="O322" s="180"/>
      <c r="P322" s="180"/>
      <c r="Q322" s="180"/>
      <c r="R322" s="180"/>
      <c r="S322" s="180"/>
      <c r="T322" s="181"/>
      <c r="AT322" s="176" t="s">
        <v>161</v>
      </c>
      <c r="AU322" s="176" t="s">
        <v>87</v>
      </c>
      <c r="AV322" s="13" t="s">
        <v>85</v>
      </c>
      <c r="AW322" s="13" t="s">
        <v>34</v>
      </c>
      <c r="AX322" s="13" t="s">
        <v>77</v>
      </c>
      <c r="AY322" s="176" t="s">
        <v>154</v>
      </c>
    </row>
    <row r="323" spans="1:65" s="13" customFormat="1" x14ac:dyDescent="0.2">
      <c r="B323" s="174"/>
      <c r="D323" s="175" t="s">
        <v>161</v>
      </c>
      <c r="E323" s="176" t="s">
        <v>1</v>
      </c>
      <c r="F323" s="177" t="s">
        <v>275</v>
      </c>
      <c r="H323" s="176" t="s">
        <v>1</v>
      </c>
      <c r="I323" s="178"/>
      <c r="K323" s="212"/>
      <c r="L323" s="174"/>
      <c r="M323" s="179"/>
      <c r="N323" s="180"/>
      <c r="O323" s="180"/>
      <c r="P323" s="180"/>
      <c r="Q323" s="180"/>
      <c r="R323" s="180"/>
      <c r="S323" s="180"/>
      <c r="T323" s="181"/>
      <c r="AT323" s="176" t="s">
        <v>161</v>
      </c>
      <c r="AU323" s="176" t="s">
        <v>87</v>
      </c>
      <c r="AV323" s="13" t="s">
        <v>85</v>
      </c>
      <c r="AW323" s="13" t="s">
        <v>34</v>
      </c>
      <c r="AX323" s="13" t="s">
        <v>77</v>
      </c>
      <c r="AY323" s="176" t="s">
        <v>154</v>
      </c>
    </row>
    <row r="324" spans="1:65" s="13" customFormat="1" x14ac:dyDescent="0.2">
      <c r="B324" s="174"/>
      <c r="D324" s="175" t="s">
        <v>161</v>
      </c>
      <c r="E324" s="176" t="s">
        <v>1</v>
      </c>
      <c r="F324" s="177" t="s">
        <v>467</v>
      </c>
      <c r="H324" s="176" t="s">
        <v>1</v>
      </c>
      <c r="I324" s="178"/>
      <c r="K324" s="212"/>
      <c r="L324" s="174"/>
      <c r="M324" s="179"/>
      <c r="N324" s="180"/>
      <c r="O324" s="180"/>
      <c r="P324" s="180"/>
      <c r="Q324" s="180"/>
      <c r="R324" s="180"/>
      <c r="S324" s="180"/>
      <c r="T324" s="181"/>
      <c r="AT324" s="176" t="s">
        <v>161</v>
      </c>
      <c r="AU324" s="176" t="s">
        <v>87</v>
      </c>
      <c r="AV324" s="13" t="s">
        <v>85</v>
      </c>
      <c r="AW324" s="13" t="s">
        <v>34</v>
      </c>
      <c r="AX324" s="13" t="s">
        <v>77</v>
      </c>
      <c r="AY324" s="176" t="s">
        <v>154</v>
      </c>
    </row>
    <row r="325" spans="1:65" s="14" customFormat="1" x14ac:dyDescent="0.2">
      <c r="B325" s="182"/>
      <c r="D325" s="175" t="s">
        <v>161</v>
      </c>
      <c r="E325" s="183" t="s">
        <v>1</v>
      </c>
      <c r="F325" s="184" t="s">
        <v>468</v>
      </c>
      <c r="H325" s="185">
        <v>951</v>
      </c>
      <c r="I325" s="186"/>
      <c r="K325" s="213"/>
      <c r="L325" s="182"/>
      <c r="M325" s="187"/>
      <c r="N325" s="188"/>
      <c r="O325" s="188"/>
      <c r="P325" s="188"/>
      <c r="Q325" s="188"/>
      <c r="R325" s="188"/>
      <c r="S325" s="188"/>
      <c r="T325" s="189"/>
      <c r="AT325" s="183" t="s">
        <v>161</v>
      </c>
      <c r="AU325" s="183" t="s">
        <v>87</v>
      </c>
      <c r="AV325" s="14" t="s">
        <v>87</v>
      </c>
      <c r="AW325" s="14" t="s">
        <v>34</v>
      </c>
      <c r="AX325" s="14" t="s">
        <v>85</v>
      </c>
      <c r="AY325" s="183" t="s">
        <v>154</v>
      </c>
    </row>
    <row r="326" spans="1:65" s="2" customFormat="1" ht="24" customHeight="1" x14ac:dyDescent="0.2">
      <c r="A326" s="32"/>
      <c r="B326" s="160"/>
      <c r="C326" s="161" t="s">
        <v>220</v>
      </c>
      <c r="D326" s="161" t="s">
        <v>156</v>
      </c>
      <c r="E326" s="162" t="s">
        <v>305</v>
      </c>
      <c r="F326" s="163" t="s">
        <v>306</v>
      </c>
      <c r="G326" s="164" t="s">
        <v>307</v>
      </c>
      <c r="H326" s="165">
        <v>9.5000000000000001E-2</v>
      </c>
      <c r="I326" s="166"/>
      <c r="J326" s="167">
        <f>ROUND(I326*H326,2)</f>
        <v>0</v>
      </c>
      <c r="K326" s="211" t="s">
        <v>678</v>
      </c>
      <c r="L326" s="33"/>
      <c r="M326" s="168" t="s">
        <v>1</v>
      </c>
      <c r="N326" s="169" t="s">
        <v>42</v>
      </c>
      <c r="O326" s="58"/>
      <c r="P326" s="170">
        <f>O326*H326</f>
        <v>0</v>
      </c>
      <c r="Q326" s="170">
        <v>0</v>
      </c>
      <c r="R326" s="170">
        <f>Q326*H326</f>
        <v>0</v>
      </c>
      <c r="S326" s="170">
        <v>0</v>
      </c>
      <c r="T326" s="171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2" t="s">
        <v>160</v>
      </c>
      <c r="AT326" s="172" t="s">
        <v>156</v>
      </c>
      <c r="AU326" s="172" t="s">
        <v>87</v>
      </c>
      <c r="AY326" s="17" t="s">
        <v>154</v>
      </c>
      <c r="BE326" s="173">
        <f>IF(N326="základní",J326,0)</f>
        <v>0</v>
      </c>
      <c r="BF326" s="173">
        <f>IF(N326="snížená",J326,0)</f>
        <v>0</v>
      </c>
      <c r="BG326" s="173">
        <f>IF(N326="zákl. přenesená",J326,0)</f>
        <v>0</v>
      </c>
      <c r="BH326" s="173">
        <f>IF(N326="sníž. přenesená",J326,0)</f>
        <v>0</v>
      </c>
      <c r="BI326" s="173">
        <f>IF(N326="nulová",J326,0)</f>
        <v>0</v>
      </c>
      <c r="BJ326" s="17" t="s">
        <v>85</v>
      </c>
      <c r="BK326" s="173">
        <f>ROUND(I326*H326,2)</f>
        <v>0</v>
      </c>
      <c r="BL326" s="17" t="s">
        <v>160</v>
      </c>
      <c r="BM326" s="172" t="s">
        <v>552</v>
      </c>
    </row>
    <row r="327" spans="1:65" s="13" customFormat="1" x14ac:dyDescent="0.2">
      <c r="B327" s="174"/>
      <c r="D327" s="175" t="s">
        <v>161</v>
      </c>
      <c r="E327" s="176" t="s">
        <v>1</v>
      </c>
      <c r="F327" s="177" t="s">
        <v>462</v>
      </c>
      <c r="H327" s="176" t="s">
        <v>1</v>
      </c>
      <c r="I327" s="178"/>
      <c r="K327" s="212"/>
      <c r="L327" s="174"/>
      <c r="M327" s="179"/>
      <c r="N327" s="180"/>
      <c r="O327" s="180"/>
      <c r="P327" s="180"/>
      <c r="Q327" s="180"/>
      <c r="R327" s="180"/>
      <c r="S327" s="180"/>
      <c r="T327" s="181"/>
      <c r="AT327" s="176" t="s">
        <v>161</v>
      </c>
      <c r="AU327" s="176" t="s">
        <v>87</v>
      </c>
      <c r="AV327" s="13" t="s">
        <v>85</v>
      </c>
      <c r="AW327" s="13" t="s">
        <v>34</v>
      </c>
      <c r="AX327" s="13" t="s">
        <v>77</v>
      </c>
      <c r="AY327" s="176" t="s">
        <v>154</v>
      </c>
    </row>
    <row r="328" spans="1:65" s="13" customFormat="1" x14ac:dyDescent="0.2">
      <c r="B328" s="174"/>
      <c r="D328" s="175" t="s">
        <v>161</v>
      </c>
      <c r="E328" s="176" t="s">
        <v>1</v>
      </c>
      <c r="F328" s="177" t="s">
        <v>275</v>
      </c>
      <c r="H328" s="176" t="s">
        <v>1</v>
      </c>
      <c r="I328" s="178"/>
      <c r="K328" s="212"/>
      <c r="L328" s="174"/>
      <c r="M328" s="179"/>
      <c r="N328" s="180"/>
      <c r="O328" s="180"/>
      <c r="P328" s="180"/>
      <c r="Q328" s="180"/>
      <c r="R328" s="180"/>
      <c r="S328" s="180"/>
      <c r="T328" s="181"/>
      <c r="AT328" s="176" t="s">
        <v>161</v>
      </c>
      <c r="AU328" s="176" t="s">
        <v>87</v>
      </c>
      <c r="AV328" s="13" t="s">
        <v>85</v>
      </c>
      <c r="AW328" s="13" t="s">
        <v>34</v>
      </c>
      <c r="AX328" s="13" t="s">
        <v>77</v>
      </c>
      <c r="AY328" s="176" t="s">
        <v>154</v>
      </c>
    </row>
    <row r="329" spans="1:65" s="13" customFormat="1" x14ac:dyDescent="0.2">
      <c r="B329" s="174"/>
      <c r="D329" s="175" t="s">
        <v>161</v>
      </c>
      <c r="E329" s="176" t="s">
        <v>1</v>
      </c>
      <c r="F329" s="177" t="s">
        <v>467</v>
      </c>
      <c r="H329" s="176" t="s">
        <v>1</v>
      </c>
      <c r="I329" s="178"/>
      <c r="K329" s="212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6" t="s">
        <v>161</v>
      </c>
      <c r="AU329" s="176" t="s">
        <v>87</v>
      </c>
      <c r="AV329" s="13" t="s">
        <v>85</v>
      </c>
      <c r="AW329" s="13" t="s">
        <v>34</v>
      </c>
      <c r="AX329" s="13" t="s">
        <v>77</v>
      </c>
      <c r="AY329" s="176" t="s">
        <v>154</v>
      </c>
    </row>
    <row r="330" spans="1:65" s="14" customFormat="1" x14ac:dyDescent="0.2">
      <c r="B330" s="182"/>
      <c r="D330" s="175" t="s">
        <v>161</v>
      </c>
      <c r="E330" s="183" t="s">
        <v>1</v>
      </c>
      <c r="F330" s="184" t="s">
        <v>553</v>
      </c>
      <c r="H330" s="185">
        <v>9.5000000000000001E-2</v>
      </c>
      <c r="I330" s="186"/>
      <c r="K330" s="213"/>
      <c r="L330" s="182"/>
      <c r="M330" s="187"/>
      <c r="N330" s="188"/>
      <c r="O330" s="188"/>
      <c r="P330" s="188"/>
      <c r="Q330" s="188"/>
      <c r="R330" s="188"/>
      <c r="S330" s="188"/>
      <c r="T330" s="189"/>
      <c r="AT330" s="183" t="s">
        <v>161</v>
      </c>
      <c r="AU330" s="183" t="s">
        <v>87</v>
      </c>
      <c r="AV330" s="14" t="s">
        <v>87</v>
      </c>
      <c r="AW330" s="14" t="s">
        <v>34</v>
      </c>
      <c r="AX330" s="14" t="s">
        <v>85</v>
      </c>
      <c r="AY330" s="183" t="s">
        <v>154</v>
      </c>
    </row>
    <row r="331" spans="1:65" s="2" customFormat="1" ht="16.5" customHeight="1" x14ac:dyDescent="0.2">
      <c r="A331" s="32"/>
      <c r="B331" s="160"/>
      <c r="C331" s="198" t="s">
        <v>221</v>
      </c>
      <c r="D331" s="198" t="s">
        <v>263</v>
      </c>
      <c r="E331" s="199" t="s">
        <v>264</v>
      </c>
      <c r="F331" s="200" t="s">
        <v>265</v>
      </c>
      <c r="G331" s="201" t="s">
        <v>256</v>
      </c>
      <c r="H331" s="202">
        <v>5.3280000000000003</v>
      </c>
      <c r="I331" s="203"/>
      <c r="J331" s="204">
        <f>ROUND(I331*H331,2)</f>
        <v>0</v>
      </c>
      <c r="K331" s="211" t="s">
        <v>678</v>
      </c>
      <c r="L331" s="205"/>
      <c r="M331" s="206" t="s">
        <v>1</v>
      </c>
      <c r="N331" s="207" t="s">
        <v>42</v>
      </c>
      <c r="O331" s="58"/>
      <c r="P331" s="170">
        <f>O331*H331</f>
        <v>0</v>
      </c>
      <c r="Q331" s="170">
        <v>1</v>
      </c>
      <c r="R331" s="170">
        <f>Q331*H331</f>
        <v>5.3280000000000003</v>
      </c>
      <c r="S331" s="170">
        <v>0</v>
      </c>
      <c r="T331" s="17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2" t="s">
        <v>181</v>
      </c>
      <c r="AT331" s="172" t="s">
        <v>263</v>
      </c>
      <c r="AU331" s="172" t="s">
        <v>87</v>
      </c>
      <c r="AY331" s="17" t="s">
        <v>154</v>
      </c>
      <c r="BE331" s="173">
        <f>IF(N331="základní",J331,0)</f>
        <v>0</v>
      </c>
      <c r="BF331" s="173">
        <f>IF(N331="snížená",J331,0)</f>
        <v>0</v>
      </c>
      <c r="BG331" s="173">
        <f>IF(N331="zákl. přenesená",J331,0)</f>
        <v>0</v>
      </c>
      <c r="BH331" s="173">
        <f>IF(N331="sníž. přenesená",J331,0)</f>
        <v>0</v>
      </c>
      <c r="BI331" s="173">
        <f>IF(N331="nulová",J331,0)</f>
        <v>0</v>
      </c>
      <c r="BJ331" s="17" t="s">
        <v>85</v>
      </c>
      <c r="BK331" s="173">
        <f>ROUND(I331*H331,2)</f>
        <v>0</v>
      </c>
      <c r="BL331" s="17" t="s">
        <v>160</v>
      </c>
      <c r="BM331" s="172" t="s">
        <v>554</v>
      </c>
    </row>
    <row r="332" spans="1:65" s="13" customFormat="1" x14ac:dyDescent="0.2">
      <c r="B332" s="174"/>
      <c r="D332" s="175" t="s">
        <v>161</v>
      </c>
      <c r="E332" s="176" t="s">
        <v>1</v>
      </c>
      <c r="F332" s="177" t="s">
        <v>462</v>
      </c>
      <c r="H332" s="176" t="s">
        <v>1</v>
      </c>
      <c r="I332" s="178"/>
      <c r="K332" s="212"/>
      <c r="L332" s="174"/>
      <c r="M332" s="179"/>
      <c r="N332" s="180"/>
      <c r="O332" s="180"/>
      <c r="P332" s="180"/>
      <c r="Q332" s="180"/>
      <c r="R332" s="180"/>
      <c r="S332" s="180"/>
      <c r="T332" s="181"/>
      <c r="AT332" s="176" t="s">
        <v>161</v>
      </c>
      <c r="AU332" s="176" t="s">
        <v>87</v>
      </c>
      <c r="AV332" s="13" t="s">
        <v>85</v>
      </c>
      <c r="AW332" s="13" t="s">
        <v>34</v>
      </c>
      <c r="AX332" s="13" t="s">
        <v>77</v>
      </c>
      <c r="AY332" s="176" t="s">
        <v>154</v>
      </c>
    </row>
    <row r="333" spans="1:65" s="13" customFormat="1" x14ac:dyDescent="0.2">
      <c r="B333" s="174"/>
      <c r="D333" s="175" t="s">
        <v>161</v>
      </c>
      <c r="E333" s="176" t="s">
        <v>1</v>
      </c>
      <c r="F333" s="177" t="s">
        <v>555</v>
      </c>
      <c r="H333" s="176" t="s">
        <v>1</v>
      </c>
      <c r="I333" s="178"/>
      <c r="K333" s="212"/>
      <c r="L333" s="174"/>
      <c r="M333" s="179"/>
      <c r="N333" s="180"/>
      <c r="O333" s="180"/>
      <c r="P333" s="180"/>
      <c r="Q333" s="180"/>
      <c r="R333" s="180"/>
      <c r="S333" s="180"/>
      <c r="T333" s="181"/>
      <c r="AT333" s="176" t="s">
        <v>161</v>
      </c>
      <c r="AU333" s="176" t="s">
        <v>87</v>
      </c>
      <c r="AV333" s="13" t="s">
        <v>85</v>
      </c>
      <c r="AW333" s="13" t="s">
        <v>34</v>
      </c>
      <c r="AX333" s="13" t="s">
        <v>77</v>
      </c>
      <c r="AY333" s="176" t="s">
        <v>154</v>
      </c>
    </row>
    <row r="334" spans="1:65" s="14" customFormat="1" x14ac:dyDescent="0.2">
      <c r="B334" s="182"/>
      <c r="D334" s="175" t="s">
        <v>161</v>
      </c>
      <c r="E334" s="183" t="s">
        <v>1</v>
      </c>
      <c r="F334" s="184" t="s">
        <v>556</v>
      </c>
      <c r="H334" s="185">
        <v>5.3280000000000003</v>
      </c>
      <c r="I334" s="186"/>
      <c r="K334" s="213"/>
      <c r="L334" s="182"/>
      <c r="M334" s="187"/>
      <c r="N334" s="188"/>
      <c r="O334" s="188"/>
      <c r="P334" s="188"/>
      <c r="Q334" s="188"/>
      <c r="R334" s="188"/>
      <c r="S334" s="188"/>
      <c r="T334" s="189"/>
      <c r="AT334" s="183" t="s">
        <v>161</v>
      </c>
      <c r="AU334" s="183" t="s">
        <v>87</v>
      </c>
      <c r="AV334" s="14" t="s">
        <v>87</v>
      </c>
      <c r="AW334" s="14" t="s">
        <v>34</v>
      </c>
      <c r="AX334" s="14" t="s">
        <v>77</v>
      </c>
      <c r="AY334" s="183" t="s">
        <v>154</v>
      </c>
    </row>
    <row r="335" spans="1:65" s="15" customFormat="1" x14ac:dyDescent="0.2">
      <c r="B335" s="190"/>
      <c r="D335" s="175" t="s">
        <v>161</v>
      </c>
      <c r="E335" s="191" t="s">
        <v>1</v>
      </c>
      <c r="F335" s="192" t="s">
        <v>165</v>
      </c>
      <c r="H335" s="193">
        <v>5.3280000000000003</v>
      </c>
      <c r="I335" s="194"/>
      <c r="K335" s="214"/>
      <c r="L335" s="190"/>
      <c r="M335" s="195"/>
      <c r="N335" s="196"/>
      <c r="O335" s="196"/>
      <c r="P335" s="196"/>
      <c r="Q335" s="196"/>
      <c r="R335" s="196"/>
      <c r="S335" s="196"/>
      <c r="T335" s="197"/>
      <c r="AT335" s="191" t="s">
        <v>161</v>
      </c>
      <c r="AU335" s="191" t="s">
        <v>87</v>
      </c>
      <c r="AV335" s="15" t="s">
        <v>160</v>
      </c>
      <c r="AW335" s="15" t="s">
        <v>34</v>
      </c>
      <c r="AX335" s="15" t="s">
        <v>85</v>
      </c>
      <c r="AY335" s="191" t="s">
        <v>154</v>
      </c>
    </row>
    <row r="336" spans="1:65" s="2" customFormat="1" ht="24" customHeight="1" x14ac:dyDescent="0.2">
      <c r="A336" s="32"/>
      <c r="B336" s="160"/>
      <c r="C336" s="161" t="s">
        <v>222</v>
      </c>
      <c r="D336" s="161" t="s">
        <v>156</v>
      </c>
      <c r="E336" s="162" t="s">
        <v>309</v>
      </c>
      <c r="F336" s="163" t="s">
        <v>310</v>
      </c>
      <c r="G336" s="164" t="s">
        <v>159</v>
      </c>
      <c r="H336" s="165">
        <v>3051</v>
      </c>
      <c r="I336" s="166"/>
      <c r="J336" s="167">
        <f>ROUND(I336*H336,2)</f>
        <v>0</v>
      </c>
      <c r="K336" s="211" t="s">
        <v>678</v>
      </c>
      <c r="L336" s="33"/>
      <c r="M336" s="168" t="s">
        <v>1</v>
      </c>
      <c r="N336" s="169" t="s">
        <v>42</v>
      </c>
      <c r="O336" s="58"/>
      <c r="P336" s="170">
        <f>O336*H336</f>
        <v>0</v>
      </c>
      <c r="Q336" s="170">
        <v>0</v>
      </c>
      <c r="R336" s="170">
        <f>Q336*H336</f>
        <v>0</v>
      </c>
      <c r="S336" s="170">
        <v>0</v>
      </c>
      <c r="T336" s="171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2" t="s">
        <v>160</v>
      </c>
      <c r="AT336" s="172" t="s">
        <v>156</v>
      </c>
      <c r="AU336" s="172" t="s">
        <v>87</v>
      </c>
      <c r="AY336" s="17" t="s">
        <v>154</v>
      </c>
      <c r="BE336" s="173">
        <f>IF(N336="základní",J336,0)</f>
        <v>0</v>
      </c>
      <c r="BF336" s="173">
        <f>IF(N336="snížená",J336,0)</f>
        <v>0</v>
      </c>
      <c r="BG336" s="173">
        <f>IF(N336="zákl. přenesená",J336,0)</f>
        <v>0</v>
      </c>
      <c r="BH336" s="173">
        <f>IF(N336="sníž. přenesená",J336,0)</f>
        <v>0</v>
      </c>
      <c r="BI336" s="173">
        <f>IF(N336="nulová",J336,0)</f>
        <v>0</v>
      </c>
      <c r="BJ336" s="17" t="s">
        <v>85</v>
      </c>
      <c r="BK336" s="173">
        <f>ROUND(I336*H336,2)</f>
        <v>0</v>
      </c>
      <c r="BL336" s="17" t="s">
        <v>160</v>
      </c>
      <c r="BM336" s="172" t="s">
        <v>557</v>
      </c>
    </row>
    <row r="337" spans="1:65" s="13" customFormat="1" x14ac:dyDescent="0.2">
      <c r="B337" s="174"/>
      <c r="D337" s="175" t="s">
        <v>161</v>
      </c>
      <c r="E337" s="176" t="s">
        <v>1</v>
      </c>
      <c r="F337" s="177" t="s">
        <v>462</v>
      </c>
      <c r="H337" s="176" t="s">
        <v>1</v>
      </c>
      <c r="I337" s="178"/>
      <c r="K337" s="212"/>
      <c r="L337" s="174"/>
      <c r="M337" s="179"/>
      <c r="N337" s="180"/>
      <c r="O337" s="180"/>
      <c r="P337" s="180"/>
      <c r="Q337" s="180"/>
      <c r="R337" s="180"/>
      <c r="S337" s="180"/>
      <c r="T337" s="181"/>
      <c r="AT337" s="176" t="s">
        <v>161</v>
      </c>
      <c r="AU337" s="176" t="s">
        <v>87</v>
      </c>
      <c r="AV337" s="13" t="s">
        <v>85</v>
      </c>
      <c r="AW337" s="13" t="s">
        <v>34</v>
      </c>
      <c r="AX337" s="13" t="s">
        <v>77</v>
      </c>
      <c r="AY337" s="176" t="s">
        <v>154</v>
      </c>
    </row>
    <row r="338" spans="1:65" s="13" customFormat="1" x14ac:dyDescent="0.2">
      <c r="B338" s="174"/>
      <c r="D338" s="175" t="s">
        <v>161</v>
      </c>
      <c r="E338" s="176" t="s">
        <v>1</v>
      </c>
      <c r="F338" s="177" t="s">
        <v>558</v>
      </c>
      <c r="H338" s="176" t="s">
        <v>1</v>
      </c>
      <c r="I338" s="178"/>
      <c r="K338" s="212"/>
      <c r="L338" s="174"/>
      <c r="M338" s="179"/>
      <c r="N338" s="180"/>
      <c r="O338" s="180"/>
      <c r="P338" s="180"/>
      <c r="Q338" s="180"/>
      <c r="R338" s="180"/>
      <c r="S338" s="180"/>
      <c r="T338" s="181"/>
      <c r="AT338" s="176" t="s">
        <v>161</v>
      </c>
      <c r="AU338" s="176" t="s">
        <v>87</v>
      </c>
      <c r="AV338" s="13" t="s">
        <v>85</v>
      </c>
      <c r="AW338" s="13" t="s">
        <v>34</v>
      </c>
      <c r="AX338" s="13" t="s">
        <v>77</v>
      </c>
      <c r="AY338" s="176" t="s">
        <v>154</v>
      </c>
    </row>
    <row r="339" spans="1:65" s="14" customFormat="1" x14ac:dyDescent="0.2">
      <c r="B339" s="182"/>
      <c r="D339" s="175" t="s">
        <v>161</v>
      </c>
      <c r="E339" s="183" t="s">
        <v>1</v>
      </c>
      <c r="F339" s="184" t="s">
        <v>466</v>
      </c>
      <c r="H339" s="185">
        <v>3051</v>
      </c>
      <c r="I339" s="186"/>
      <c r="K339" s="213"/>
      <c r="L339" s="182"/>
      <c r="M339" s="187"/>
      <c r="N339" s="188"/>
      <c r="O339" s="188"/>
      <c r="P339" s="188"/>
      <c r="Q339" s="188"/>
      <c r="R339" s="188"/>
      <c r="S339" s="188"/>
      <c r="T339" s="189"/>
      <c r="AT339" s="183" t="s">
        <v>161</v>
      </c>
      <c r="AU339" s="183" t="s">
        <v>87</v>
      </c>
      <c r="AV339" s="14" t="s">
        <v>87</v>
      </c>
      <c r="AW339" s="14" t="s">
        <v>34</v>
      </c>
      <c r="AX339" s="14" t="s">
        <v>85</v>
      </c>
      <c r="AY339" s="183" t="s">
        <v>154</v>
      </c>
    </row>
    <row r="340" spans="1:65" s="2" customFormat="1" ht="16.5" customHeight="1" x14ac:dyDescent="0.2">
      <c r="A340" s="32"/>
      <c r="B340" s="160"/>
      <c r="C340" s="198" t="s">
        <v>223</v>
      </c>
      <c r="D340" s="198" t="s">
        <v>263</v>
      </c>
      <c r="E340" s="199" t="s">
        <v>311</v>
      </c>
      <c r="F340" s="200" t="s">
        <v>312</v>
      </c>
      <c r="G340" s="201" t="s">
        <v>313</v>
      </c>
      <c r="H340" s="202">
        <v>2</v>
      </c>
      <c r="I340" s="203"/>
      <c r="J340" s="204">
        <f>ROUND(I340*H340,2)</f>
        <v>0</v>
      </c>
      <c r="K340" s="211" t="s">
        <v>678</v>
      </c>
      <c r="L340" s="205"/>
      <c r="M340" s="206" t="s">
        <v>1</v>
      </c>
      <c r="N340" s="207" t="s">
        <v>42</v>
      </c>
      <c r="O340" s="58"/>
      <c r="P340" s="170">
        <f>O340*H340</f>
        <v>0</v>
      </c>
      <c r="Q340" s="170">
        <v>1E-3</v>
      </c>
      <c r="R340" s="170">
        <f>Q340*H340</f>
        <v>2E-3</v>
      </c>
      <c r="S340" s="170">
        <v>0</v>
      </c>
      <c r="T340" s="171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2" t="s">
        <v>181</v>
      </c>
      <c r="AT340" s="172" t="s">
        <v>263</v>
      </c>
      <c r="AU340" s="172" t="s">
        <v>87</v>
      </c>
      <c r="AY340" s="17" t="s">
        <v>154</v>
      </c>
      <c r="BE340" s="173">
        <f>IF(N340="základní",J340,0)</f>
        <v>0</v>
      </c>
      <c r="BF340" s="173">
        <f>IF(N340="snížená",J340,0)</f>
        <v>0</v>
      </c>
      <c r="BG340" s="173">
        <f>IF(N340="zákl. přenesená",J340,0)</f>
        <v>0</v>
      </c>
      <c r="BH340" s="173">
        <f>IF(N340="sníž. přenesená",J340,0)</f>
        <v>0</v>
      </c>
      <c r="BI340" s="173">
        <f>IF(N340="nulová",J340,0)</f>
        <v>0</v>
      </c>
      <c r="BJ340" s="17" t="s">
        <v>85</v>
      </c>
      <c r="BK340" s="173">
        <f>ROUND(I340*H340,2)</f>
        <v>0</v>
      </c>
      <c r="BL340" s="17" t="s">
        <v>160</v>
      </c>
      <c r="BM340" s="172" t="s">
        <v>559</v>
      </c>
    </row>
    <row r="341" spans="1:65" s="13" customFormat="1" x14ac:dyDescent="0.2">
      <c r="B341" s="174"/>
      <c r="D341" s="175" t="s">
        <v>161</v>
      </c>
      <c r="E341" s="176" t="s">
        <v>1</v>
      </c>
      <c r="F341" s="177" t="s">
        <v>462</v>
      </c>
      <c r="H341" s="176" t="s">
        <v>1</v>
      </c>
      <c r="I341" s="178"/>
      <c r="K341" s="212"/>
      <c r="L341" s="174"/>
      <c r="M341" s="179"/>
      <c r="N341" s="180"/>
      <c r="O341" s="180"/>
      <c r="P341" s="180"/>
      <c r="Q341" s="180"/>
      <c r="R341" s="180"/>
      <c r="S341" s="180"/>
      <c r="T341" s="181"/>
      <c r="AT341" s="176" t="s">
        <v>161</v>
      </c>
      <c r="AU341" s="176" t="s">
        <v>87</v>
      </c>
      <c r="AV341" s="13" t="s">
        <v>85</v>
      </c>
      <c r="AW341" s="13" t="s">
        <v>34</v>
      </c>
      <c r="AX341" s="13" t="s">
        <v>77</v>
      </c>
      <c r="AY341" s="176" t="s">
        <v>154</v>
      </c>
    </row>
    <row r="342" spans="1:65" s="14" customFormat="1" x14ac:dyDescent="0.2">
      <c r="B342" s="182"/>
      <c r="D342" s="175" t="s">
        <v>161</v>
      </c>
      <c r="E342" s="183" t="s">
        <v>1</v>
      </c>
      <c r="F342" s="184" t="s">
        <v>560</v>
      </c>
      <c r="H342" s="185">
        <v>1.526</v>
      </c>
      <c r="I342" s="186"/>
      <c r="K342" s="213"/>
      <c r="L342" s="182"/>
      <c r="M342" s="187"/>
      <c r="N342" s="188"/>
      <c r="O342" s="188"/>
      <c r="P342" s="188"/>
      <c r="Q342" s="188"/>
      <c r="R342" s="188"/>
      <c r="S342" s="188"/>
      <c r="T342" s="189"/>
      <c r="AT342" s="183" t="s">
        <v>161</v>
      </c>
      <c r="AU342" s="183" t="s">
        <v>87</v>
      </c>
      <c r="AV342" s="14" t="s">
        <v>87</v>
      </c>
      <c r="AW342" s="14" t="s">
        <v>34</v>
      </c>
      <c r="AX342" s="14" t="s">
        <v>77</v>
      </c>
      <c r="AY342" s="183" t="s">
        <v>154</v>
      </c>
    </row>
    <row r="343" spans="1:65" s="13" customFormat="1" x14ac:dyDescent="0.2">
      <c r="B343" s="174"/>
      <c r="D343" s="175" t="s">
        <v>161</v>
      </c>
      <c r="E343" s="176" t="s">
        <v>1</v>
      </c>
      <c r="F343" s="177" t="s">
        <v>314</v>
      </c>
      <c r="H343" s="176" t="s">
        <v>1</v>
      </c>
      <c r="I343" s="178"/>
      <c r="K343" s="212"/>
      <c r="L343" s="174"/>
      <c r="M343" s="179"/>
      <c r="N343" s="180"/>
      <c r="O343" s="180"/>
      <c r="P343" s="180"/>
      <c r="Q343" s="180"/>
      <c r="R343" s="180"/>
      <c r="S343" s="180"/>
      <c r="T343" s="181"/>
      <c r="AT343" s="176" t="s">
        <v>161</v>
      </c>
      <c r="AU343" s="176" t="s">
        <v>87</v>
      </c>
      <c r="AV343" s="13" t="s">
        <v>85</v>
      </c>
      <c r="AW343" s="13" t="s">
        <v>34</v>
      </c>
      <c r="AX343" s="13" t="s">
        <v>77</v>
      </c>
      <c r="AY343" s="176" t="s">
        <v>154</v>
      </c>
    </row>
    <row r="344" spans="1:65" s="14" customFormat="1" x14ac:dyDescent="0.2">
      <c r="B344" s="182"/>
      <c r="D344" s="175" t="s">
        <v>161</v>
      </c>
      <c r="E344" s="183" t="s">
        <v>1</v>
      </c>
      <c r="F344" s="184" t="s">
        <v>561</v>
      </c>
      <c r="H344" s="185">
        <v>0.47399999999999998</v>
      </c>
      <c r="I344" s="186"/>
      <c r="K344" s="213"/>
      <c r="L344" s="182"/>
      <c r="M344" s="187"/>
      <c r="N344" s="188"/>
      <c r="O344" s="188"/>
      <c r="P344" s="188"/>
      <c r="Q344" s="188"/>
      <c r="R344" s="188"/>
      <c r="S344" s="188"/>
      <c r="T344" s="189"/>
      <c r="AT344" s="183" t="s">
        <v>161</v>
      </c>
      <c r="AU344" s="183" t="s">
        <v>87</v>
      </c>
      <c r="AV344" s="14" t="s">
        <v>87</v>
      </c>
      <c r="AW344" s="14" t="s">
        <v>34</v>
      </c>
      <c r="AX344" s="14" t="s">
        <v>77</v>
      </c>
      <c r="AY344" s="183" t="s">
        <v>154</v>
      </c>
    </row>
    <row r="345" spans="1:65" s="15" customFormat="1" x14ac:dyDescent="0.2">
      <c r="B345" s="190"/>
      <c r="D345" s="175" t="s">
        <v>161</v>
      </c>
      <c r="E345" s="191" t="s">
        <v>1</v>
      </c>
      <c r="F345" s="192" t="s">
        <v>165</v>
      </c>
      <c r="H345" s="193">
        <v>2</v>
      </c>
      <c r="I345" s="194"/>
      <c r="K345" s="214"/>
      <c r="L345" s="190"/>
      <c r="M345" s="195"/>
      <c r="N345" s="196"/>
      <c r="O345" s="196"/>
      <c r="P345" s="196"/>
      <c r="Q345" s="196"/>
      <c r="R345" s="196"/>
      <c r="S345" s="196"/>
      <c r="T345" s="197"/>
      <c r="AT345" s="191" t="s">
        <v>161</v>
      </c>
      <c r="AU345" s="191" t="s">
        <v>87</v>
      </c>
      <c r="AV345" s="15" t="s">
        <v>160</v>
      </c>
      <c r="AW345" s="15" t="s">
        <v>34</v>
      </c>
      <c r="AX345" s="15" t="s">
        <v>85</v>
      </c>
      <c r="AY345" s="191" t="s">
        <v>154</v>
      </c>
    </row>
    <row r="346" spans="1:65" s="12" customFormat="1" ht="22.9" customHeight="1" x14ac:dyDescent="0.2">
      <c r="B346" s="147"/>
      <c r="D346" s="148" t="s">
        <v>76</v>
      </c>
      <c r="E346" s="158" t="s">
        <v>87</v>
      </c>
      <c r="F346" s="158" t="s">
        <v>315</v>
      </c>
      <c r="I346" s="150"/>
      <c r="J346" s="159">
        <f>BK346</f>
        <v>0</v>
      </c>
      <c r="K346" s="215"/>
      <c r="L346" s="147"/>
      <c r="M346" s="152"/>
      <c r="N346" s="153"/>
      <c r="O346" s="153"/>
      <c r="P346" s="154">
        <f>SUM(P347:P358)</f>
        <v>0</v>
      </c>
      <c r="Q346" s="153"/>
      <c r="R346" s="154">
        <f>SUM(R347:R358)</f>
        <v>231.45187999999999</v>
      </c>
      <c r="S346" s="153"/>
      <c r="T346" s="155">
        <f>SUM(T347:T358)</f>
        <v>0</v>
      </c>
      <c r="AR346" s="148" t="s">
        <v>85</v>
      </c>
      <c r="AT346" s="156" t="s">
        <v>76</v>
      </c>
      <c r="AU346" s="156" t="s">
        <v>85</v>
      </c>
      <c r="AY346" s="148" t="s">
        <v>154</v>
      </c>
      <c r="BK346" s="157">
        <f>SUM(BK347:BK358)</f>
        <v>0</v>
      </c>
    </row>
    <row r="347" spans="1:65" s="2" customFormat="1" ht="24" customHeight="1" x14ac:dyDescent="0.2">
      <c r="A347" s="32"/>
      <c r="B347" s="160"/>
      <c r="C347" s="161" t="s">
        <v>229</v>
      </c>
      <c r="D347" s="161" t="s">
        <v>156</v>
      </c>
      <c r="E347" s="162" t="s">
        <v>317</v>
      </c>
      <c r="F347" s="163" t="s">
        <v>318</v>
      </c>
      <c r="G347" s="164" t="s">
        <v>297</v>
      </c>
      <c r="H347" s="165">
        <v>412</v>
      </c>
      <c r="I347" s="166"/>
      <c r="J347" s="167">
        <f>ROUND(I347*H347,2)</f>
        <v>0</v>
      </c>
      <c r="K347" s="211" t="s">
        <v>678</v>
      </c>
      <c r="L347" s="33"/>
      <c r="M347" s="168" t="s">
        <v>1</v>
      </c>
      <c r="N347" s="169" t="s">
        <v>42</v>
      </c>
      <c r="O347" s="58"/>
      <c r="P347" s="170">
        <f>O347*H347</f>
        <v>0</v>
      </c>
      <c r="Q347" s="170">
        <v>4.8999999999999998E-4</v>
      </c>
      <c r="R347" s="170">
        <f>Q347*H347</f>
        <v>0.20188</v>
      </c>
      <c r="S347" s="170">
        <v>0</v>
      </c>
      <c r="T347" s="17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2" t="s">
        <v>160</v>
      </c>
      <c r="AT347" s="172" t="s">
        <v>156</v>
      </c>
      <c r="AU347" s="172" t="s">
        <v>87</v>
      </c>
      <c r="AY347" s="17" t="s">
        <v>154</v>
      </c>
      <c r="BE347" s="173">
        <f>IF(N347="základní",J347,0)</f>
        <v>0</v>
      </c>
      <c r="BF347" s="173">
        <f>IF(N347="snížená",J347,0)</f>
        <v>0</v>
      </c>
      <c r="BG347" s="173">
        <f>IF(N347="zákl. přenesená",J347,0)</f>
        <v>0</v>
      </c>
      <c r="BH347" s="173">
        <f>IF(N347="sníž. přenesená",J347,0)</f>
        <v>0</v>
      </c>
      <c r="BI347" s="173">
        <f>IF(N347="nulová",J347,0)</f>
        <v>0</v>
      </c>
      <c r="BJ347" s="17" t="s">
        <v>85</v>
      </c>
      <c r="BK347" s="173">
        <f>ROUND(I347*H347,2)</f>
        <v>0</v>
      </c>
      <c r="BL347" s="17" t="s">
        <v>160</v>
      </c>
      <c r="BM347" s="172" t="s">
        <v>562</v>
      </c>
    </row>
    <row r="348" spans="1:65" s="13" customFormat="1" x14ac:dyDescent="0.2">
      <c r="B348" s="174"/>
      <c r="D348" s="175" t="s">
        <v>161</v>
      </c>
      <c r="E348" s="176" t="s">
        <v>1</v>
      </c>
      <c r="F348" s="177" t="s">
        <v>462</v>
      </c>
      <c r="H348" s="176" t="s">
        <v>1</v>
      </c>
      <c r="I348" s="178"/>
      <c r="K348" s="212"/>
      <c r="L348" s="174"/>
      <c r="M348" s="179"/>
      <c r="N348" s="180"/>
      <c r="O348" s="180"/>
      <c r="P348" s="180"/>
      <c r="Q348" s="180"/>
      <c r="R348" s="180"/>
      <c r="S348" s="180"/>
      <c r="T348" s="181"/>
      <c r="AT348" s="176" t="s">
        <v>161</v>
      </c>
      <c r="AU348" s="176" t="s">
        <v>87</v>
      </c>
      <c r="AV348" s="13" t="s">
        <v>85</v>
      </c>
      <c r="AW348" s="13" t="s">
        <v>34</v>
      </c>
      <c r="AX348" s="13" t="s">
        <v>77</v>
      </c>
      <c r="AY348" s="176" t="s">
        <v>154</v>
      </c>
    </row>
    <row r="349" spans="1:65" s="13" customFormat="1" x14ac:dyDescent="0.2">
      <c r="B349" s="174"/>
      <c r="D349" s="175" t="s">
        <v>161</v>
      </c>
      <c r="E349" s="176" t="s">
        <v>1</v>
      </c>
      <c r="F349" s="177" t="s">
        <v>563</v>
      </c>
      <c r="H349" s="176" t="s">
        <v>1</v>
      </c>
      <c r="I349" s="178"/>
      <c r="K349" s="212"/>
      <c r="L349" s="174"/>
      <c r="M349" s="179"/>
      <c r="N349" s="180"/>
      <c r="O349" s="180"/>
      <c r="P349" s="180"/>
      <c r="Q349" s="180"/>
      <c r="R349" s="180"/>
      <c r="S349" s="180"/>
      <c r="T349" s="181"/>
      <c r="AT349" s="176" t="s">
        <v>161</v>
      </c>
      <c r="AU349" s="176" t="s">
        <v>87</v>
      </c>
      <c r="AV349" s="13" t="s">
        <v>85</v>
      </c>
      <c r="AW349" s="13" t="s">
        <v>34</v>
      </c>
      <c r="AX349" s="13" t="s">
        <v>77</v>
      </c>
      <c r="AY349" s="176" t="s">
        <v>154</v>
      </c>
    </row>
    <row r="350" spans="1:65" s="14" customFormat="1" x14ac:dyDescent="0.2">
      <c r="B350" s="182"/>
      <c r="D350" s="175" t="s">
        <v>161</v>
      </c>
      <c r="E350" s="183" t="s">
        <v>1</v>
      </c>
      <c r="F350" s="184" t="s">
        <v>564</v>
      </c>
      <c r="H350" s="185">
        <v>412</v>
      </c>
      <c r="I350" s="186"/>
      <c r="K350" s="213"/>
      <c r="L350" s="182"/>
      <c r="M350" s="187"/>
      <c r="N350" s="188"/>
      <c r="O350" s="188"/>
      <c r="P350" s="188"/>
      <c r="Q350" s="188"/>
      <c r="R350" s="188"/>
      <c r="S350" s="188"/>
      <c r="T350" s="189"/>
      <c r="AT350" s="183" t="s">
        <v>161</v>
      </c>
      <c r="AU350" s="183" t="s">
        <v>87</v>
      </c>
      <c r="AV350" s="14" t="s">
        <v>87</v>
      </c>
      <c r="AW350" s="14" t="s">
        <v>34</v>
      </c>
      <c r="AX350" s="14" t="s">
        <v>85</v>
      </c>
      <c r="AY350" s="183" t="s">
        <v>154</v>
      </c>
    </row>
    <row r="351" spans="1:65" s="2" customFormat="1" ht="24" customHeight="1" x14ac:dyDescent="0.2">
      <c r="A351" s="32"/>
      <c r="B351" s="160"/>
      <c r="C351" s="161" t="s">
        <v>235</v>
      </c>
      <c r="D351" s="161" t="s">
        <v>156</v>
      </c>
      <c r="E351" s="162" t="s">
        <v>320</v>
      </c>
      <c r="F351" s="163" t="s">
        <v>321</v>
      </c>
      <c r="G351" s="164" t="s">
        <v>297</v>
      </c>
      <c r="H351" s="165">
        <v>412</v>
      </c>
      <c r="I351" s="166"/>
      <c r="J351" s="167">
        <f>ROUND(I351*H351,2)</f>
        <v>0</v>
      </c>
      <c r="K351" s="211" t="s">
        <v>678</v>
      </c>
      <c r="L351" s="33"/>
      <c r="M351" s="168" t="s">
        <v>1</v>
      </c>
      <c r="N351" s="169" t="s">
        <v>42</v>
      </c>
      <c r="O351" s="58"/>
      <c r="P351" s="170">
        <f>O351*H351</f>
        <v>0</v>
      </c>
      <c r="Q351" s="170">
        <v>0</v>
      </c>
      <c r="R351" s="170">
        <f>Q351*H351</f>
        <v>0</v>
      </c>
      <c r="S351" s="170">
        <v>0</v>
      </c>
      <c r="T351" s="17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2" t="s">
        <v>160</v>
      </c>
      <c r="AT351" s="172" t="s">
        <v>156</v>
      </c>
      <c r="AU351" s="172" t="s">
        <v>87</v>
      </c>
      <c r="AY351" s="17" t="s">
        <v>154</v>
      </c>
      <c r="BE351" s="173">
        <f>IF(N351="základní",J351,0)</f>
        <v>0</v>
      </c>
      <c r="BF351" s="173">
        <f>IF(N351="snížená",J351,0)</f>
        <v>0</v>
      </c>
      <c r="BG351" s="173">
        <f>IF(N351="zákl. přenesená",J351,0)</f>
        <v>0</v>
      </c>
      <c r="BH351" s="173">
        <f>IF(N351="sníž. přenesená",J351,0)</f>
        <v>0</v>
      </c>
      <c r="BI351" s="173">
        <f>IF(N351="nulová",J351,0)</f>
        <v>0</v>
      </c>
      <c r="BJ351" s="17" t="s">
        <v>85</v>
      </c>
      <c r="BK351" s="173">
        <f>ROUND(I351*H351,2)</f>
        <v>0</v>
      </c>
      <c r="BL351" s="17" t="s">
        <v>160</v>
      </c>
      <c r="BM351" s="172" t="s">
        <v>565</v>
      </c>
    </row>
    <row r="352" spans="1:65" s="13" customFormat="1" x14ac:dyDescent="0.2">
      <c r="B352" s="174"/>
      <c r="D352" s="175" t="s">
        <v>161</v>
      </c>
      <c r="E352" s="176" t="s">
        <v>1</v>
      </c>
      <c r="F352" s="177" t="s">
        <v>462</v>
      </c>
      <c r="H352" s="176" t="s">
        <v>1</v>
      </c>
      <c r="I352" s="178"/>
      <c r="K352" s="212"/>
      <c r="L352" s="174"/>
      <c r="M352" s="179"/>
      <c r="N352" s="180"/>
      <c r="O352" s="180"/>
      <c r="P352" s="180"/>
      <c r="Q352" s="180"/>
      <c r="R352" s="180"/>
      <c r="S352" s="180"/>
      <c r="T352" s="181"/>
      <c r="AT352" s="176" t="s">
        <v>161</v>
      </c>
      <c r="AU352" s="176" t="s">
        <v>87</v>
      </c>
      <c r="AV352" s="13" t="s">
        <v>85</v>
      </c>
      <c r="AW352" s="13" t="s">
        <v>34</v>
      </c>
      <c r="AX352" s="13" t="s">
        <v>77</v>
      </c>
      <c r="AY352" s="176" t="s">
        <v>154</v>
      </c>
    </row>
    <row r="353" spans="1:65" s="13" customFormat="1" x14ac:dyDescent="0.2">
      <c r="B353" s="174"/>
      <c r="D353" s="175" t="s">
        <v>161</v>
      </c>
      <c r="E353" s="176" t="s">
        <v>1</v>
      </c>
      <c r="F353" s="177" t="s">
        <v>563</v>
      </c>
      <c r="H353" s="176" t="s">
        <v>1</v>
      </c>
      <c r="I353" s="178"/>
      <c r="K353" s="212"/>
      <c r="L353" s="174"/>
      <c r="M353" s="179"/>
      <c r="N353" s="180"/>
      <c r="O353" s="180"/>
      <c r="P353" s="180"/>
      <c r="Q353" s="180"/>
      <c r="R353" s="180"/>
      <c r="S353" s="180"/>
      <c r="T353" s="181"/>
      <c r="AT353" s="176" t="s">
        <v>161</v>
      </c>
      <c r="AU353" s="176" t="s">
        <v>87</v>
      </c>
      <c r="AV353" s="13" t="s">
        <v>85</v>
      </c>
      <c r="AW353" s="13" t="s">
        <v>34</v>
      </c>
      <c r="AX353" s="13" t="s">
        <v>77</v>
      </c>
      <c r="AY353" s="176" t="s">
        <v>154</v>
      </c>
    </row>
    <row r="354" spans="1:65" s="14" customFormat="1" x14ac:dyDescent="0.2">
      <c r="B354" s="182"/>
      <c r="D354" s="175" t="s">
        <v>161</v>
      </c>
      <c r="E354" s="183" t="s">
        <v>1</v>
      </c>
      <c r="F354" s="184" t="s">
        <v>564</v>
      </c>
      <c r="H354" s="185">
        <v>412</v>
      </c>
      <c r="I354" s="186"/>
      <c r="K354" s="213"/>
      <c r="L354" s="182"/>
      <c r="M354" s="187"/>
      <c r="N354" s="188"/>
      <c r="O354" s="188"/>
      <c r="P354" s="188"/>
      <c r="Q354" s="188"/>
      <c r="R354" s="188"/>
      <c r="S354" s="188"/>
      <c r="T354" s="189"/>
      <c r="AT354" s="183" t="s">
        <v>161</v>
      </c>
      <c r="AU354" s="183" t="s">
        <v>87</v>
      </c>
      <c r="AV354" s="14" t="s">
        <v>87</v>
      </c>
      <c r="AW354" s="14" t="s">
        <v>34</v>
      </c>
      <c r="AX354" s="14" t="s">
        <v>85</v>
      </c>
      <c r="AY354" s="183" t="s">
        <v>154</v>
      </c>
    </row>
    <row r="355" spans="1:65" s="2" customFormat="1" ht="16.5" customHeight="1" x14ac:dyDescent="0.2">
      <c r="A355" s="32"/>
      <c r="B355" s="160"/>
      <c r="C355" s="198" t="s">
        <v>238</v>
      </c>
      <c r="D355" s="198" t="s">
        <v>263</v>
      </c>
      <c r="E355" s="199" t="s">
        <v>323</v>
      </c>
      <c r="F355" s="200" t="s">
        <v>324</v>
      </c>
      <c r="G355" s="201" t="s">
        <v>256</v>
      </c>
      <c r="H355" s="202">
        <v>231.25</v>
      </c>
      <c r="I355" s="203"/>
      <c r="J355" s="204">
        <f>ROUND(I355*H355,2)</f>
        <v>0</v>
      </c>
      <c r="K355" s="211" t="s">
        <v>678</v>
      </c>
      <c r="L355" s="205"/>
      <c r="M355" s="206" t="s">
        <v>1</v>
      </c>
      <c r="N355" s="207" t="s">
        <v>42</v>
      </c>
      <c r="O355" s="58"/>
      <c r="P355" s="170">
        <f>O355*H355</f>
        <v>0</v>
      </c>
      <c r="Q355" s="170">
        <v>1</v>
      </c>
      <c r="R355" s="170">
        <f>Q355*H355</f>
        <v>231.25</v>
      </c>
      <c r="S355" s="170">
        <v>0</v>
      </c>
      <c r="T355" s="171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2" t="s">
        <v>181</v>
      </c>
      <c r="AT355" s="172" t="s">
        <v>263</v>
      </c>
      <c r="AU355" s="172" t="s">
        <v>87</v>
      </c>
      <c r="AY355" s="17" t="s">
        <v>154</v>
      </c>
      <c r="BE355" s="173">
        <f>IF(N355="základní",J355,0)</f>
        <v>0</v>
      </c>
      <c r="BF355" s="173">
        <f>IF(N355="snížená",J355,0)</f>
        <v>0</v>
      </c>
      <c r="BG355" s="173">
        <f>IF(N355="zákl. přenesená",J355,0)</f>
        <v>0</v>
      </c>
      <c r="BH355" s="173">
        <f>IF(N355="sníž. přenesená",J355,0)</f>
        <v>0</v>
      </c>
      <c r="BI355" s="173">
        <f>IF(N355="nulová",J355,0)</f>
        <v>0</v>
      </c>
      <c r="BJ355" s="17" t="s">
        <v>85</v>
      </c>
      <c r="BK355" s="173">
        <f>ROUND(I355*H355,2)</f>
        <v>0</v>
      </c>
      <c r="BL355" s="17" t="s">
        <v>160</v>
      </c>
      <c r="BM355" s="172" t="s">
        <v>566</v>
      </c>
    </row>
    <row r="356" spans="1:65" s="13" customFormat="1" x14ac:dyDescent="0.2">
      <c r="B356" s="174"/>
      <c r="D356" s="175" t="s">
        <v>161</v>
      </c>
      <c r="E356" s="176" t="s">
        <v>1</v>
      </c>
      <c r="F356" s="177" t="s">
        <v>462</v>
      </c>
      <c r="H356" s="176" t="s">
        <v>1</v>
      </c>
      <c r="I356" s="178"/>
      <c r="K356" s="212"/>
      <c r="L356" s="174"/>
      <c r="M356" s="179"/>
      <c r="N356" s="180"/>
      <c r="O356" s="180"/>
      <c r="P356" s="180"/>
      <c r="Q356" s="180"/>
      <c r="R356" s="180"/>
      <c r="S356" s="180"/>
      <c r="T356" s="181"/>
      <c r="AT356" s="176" t="s">
        <v>161</v>
      </c>
      <c r="AU356" s="176" t="s">
        <v>87</v>
      </c>
      <c r="AV356" s="13" t="s">
        <v>85</v>
      </c>
      <c r="AW356" s="13" t="s">
        <v>34</v>
      </c>
      <c r="AX356" s="13" t="s">
        <v>77</v>
      </c>
      <c r="AY356" s="176" t="s">
        <v>154</v>
      </c>
    </row>
    <row r="357" spans="1:65" s="13" customFormat="1" x14ac:dyDescent="0.2">
      <c r="B357" s="174"/>
      <c r="D357" s="175" t="s">
        <v>161</v>
      </c>
      <c r="E357" s="176" t="s">
        <v>1</v>
      </c>
      <c r="F357" s="177" t="s">
        <v>567</v>
      </c>
      <c r="H357" s="176" t="s">
        <v>1</v>
      </c>
      <c r="I357" s="178"/>
      <c r="K357" s="212"/>
      <c r="L357" s="174"/>
      <c r="M357" s="179"/>
      <c r="N357" s="180"/>
      <c r="O357" s="180"/>
      <c r="P357" s="180"/>
      <c r="Q357" s="180"/>
      <c r="R357" s="180"/>
      <c r="S357" s="180"/>
      <c r="T357" s="181"/>
      <c r="AT357" s="176" t="s">
        <v>161</v>
      </c>
      <c r="AU357" s="176" t="s">
        <v>87</v>
      </c>
      <c r="AV357" s="13" t="s">
        <v>85</v>
      </c>
      <c r="AW357" s="13" t="s">
        <v>34</v>
      </c>
      <c r="AX357" s="13" t="s">
        <v>77</v>
      </c>
      <c r="AY357" s="176" t="s">
        <v>154</v>
      </c>
    </row>
    <row r="358" spans="1:65" s="14" customFormat="1" x14ac:dyDescent="0.2">
      <c r="B358" s="182"/>
      <c r="D358" s="175" t="s">
        <v>161</v>
      </c>
      <c r="E358" s="183" t="s">
        <v>1</v>
      </c>
      <c r="F358" s="184" t="s">
        <v>568</v>
      </c>
      <c r="H358" s="185">
        <v>231.25</v>
      </c>
      <c r="I358" s="186"/>
      <c r="K358" s="213"/>
      <c r="L358" s="182"/>
      <c r="M358" s="187"/>
      <c r="N358" s="188"/>
      <c r="O358" s="188"/>
      <c r="P358" s="188"/>
      <c r="Q358" s="188"/>
      <c r="R358" s="188"/>
      <c r="S358" s="188"/>
      <c r="T358" s="189"/>
      <c r="AT358" s="183" t="s">
        <v>161</v>
      </c>
      <c r="AU358" s="183" t="s">
        <v>87</v>
      </c>
      <c r="AV358" s="14" t="s">
        <v>87</v>
      </c>
      <c r="AW358" s="14" t="s">
        <v>34</v>
      </c>
      <c r="AX358" s="14" t="s">
        <v>85</v>
      </c>
      <c r="AY358" s="183" t="s">
        <v>154</v>
      </c>
    </row>
    <row r="359" spans="1:65" s="12" customFormat="1" ht="22.9" customHeight="1" x14ac:dyDescent="0.2">
      <c r="B359" s="147"/>
      <c r="D359" s="148" t="s">
        <v>76</v>
      </c>
      <c r="E359" s="158" t="s">
        <v>160</v>
      </c>
      <c r="F359" s="158" t="s">
        <v>332</v>
      </c>
      <c r="I359" s="150"/>
      <c r="J359" s="159">
        <f>BK359</f>
        <v>0</v>
      </c>
      <c r="K359" s="215"/>
      <c r="L359" s="147"/>
      <c r="M359" s="152"/>
      <c r="N359" s="153"/>
      <c r="O359" s="153"/>
      <c r="P359" s="154">
        <f>SUM(P360:P379)</f>
        <v>0</v>
      </c>
      <c r="Q359" s="153"/>
      <c r="R359" s="154">
        <f>SUM(R360:R379)</f>
        <v>31.344699999999996</v>
      </c>
      <c r="S359" s="153"/>
      <c r="T359" s="155">
        <f>SUM(T360:T379)</f>
        <v>0</v>
      </c>
      <c r="AR359" s="148" t="s">
        <v>85</v>
      </c>
      <c r="AT359" s="156" t="s">
        <v>76</v>
      </c>
      <c r="AU359" s="156" t="s">
        <v>85</v>
      </c>
      <c r="AY359" s="148" t="s">
        <v>154</v>
      </c>
      <c r="BK359" s="157">
        <f>SUM(BK360:BK379)</f>
        <v>0</v>
      </c>
    </row>
    <row r="360" spans="1:65" s="2" customFormat="1" ht="24" customHeight="1" x14ac:dyDescent="0.2">
      <c r="A360" s="32"/>
      <c r="B360" s="160"/>
      <c r="C360" s="161" t="s">
        <v>243</v>
      </c>
      <c r="D360" s="161" t="s">
        <v>156</v>
      </c>
      <c r="E360" s="162" t="s">
        <v>334</v>
      </c>
      <c r="F360" s="163" t="s">
        <v>335</v>
      </c>
      <c r="G360" s="164" t="s">
        <v>159</v>
      </c>
      <c r="H360" s="165">
        <v>14.5</v>
      </c>
      <c r="I360" s="166"/>
      <c r="J360" s="167">
        <f>ROUND(I360*H360,2)</f>
        <v>0</v>
      </c>
      <c r="K360" s="211" t="s">
        <v>678</v>
      </c>
      <c r="L360" s="33"/>
      <c r="M360" s="168" t="s">
        <v>1</v>
      </c>
      <c r="N360" s="169" t="s">
        <v>42</v>
      </c>
      <c r="O360" s="58"/>
      <c r="P360" s="170">
        <f>O360*H360</f>
        <v>0</v>
      </c>
      <c r="Q360" s="170">
        <v>0.24532999999999999</v>
      </c>
      <c r="R360" s="170">
        <f>Q360*H360</f>
        <v>3.5572849999999998</v>
      </c>
      <c r="S360" s="170">
        <v>0</v>
      </c>
      <c r="T360" s="171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2" t="s">
        <v>160</v>
      </c>
      <c r="AT360" s="172" t="s">
        <v>156</v>
      </c>
      <c r="AU360" s="172" t="s">
        <v>87</v>
      </c>
      <c r="AY360" s="17" t="s">
        <v>154</v>
      </c>
      <c r="BE360" s="173">
        <f>IF(N360="základní",J360,0)</f>
        <v>0</v>
      </c>
      <c r="BF360" s="173">
        <f>IF(N360="snížená",J360,0)</f>
        <v>0</v>
      </c>
      <c r="BG360" s="173">
        <f>IF(N360="zákl. přenesená",J360,0)</f>
        <v>0</v>
      </c>
      <c r="BH360" s="173">
        <f>IF(N360="sníž. přenesená",J360,0)</f>
        <v>0</v>
      </c>
      <c r="BI360" s="173">
        <f>IF(N360="nulová",J360,0)</f>
        <v>0</v>
      </c>
      <c r="BJ360" s="17" t="s">
        <v>85</v>
      </c>
      <c r="BK360" s="173">
        <f>ROUND(I360*H360,2)</f>
        <v>0</v>
      </c>
      <c r="BL360" s="17" t="s">
        <v>160</v>
      </c>
      <c r="BM360" s="172" t="s">
        <v>569</v>
      </c>
    </row>
    <row r="361" spans="1:65" s="13" customFormat="1" x14ac:dyDescent="0.2">
      <c r="B361" s="174"/>
      <c r="D361" s="175" t="s">
        <v>161</v>
      </c>
      <c r="E361" s="176" t="s">
        <v>1</v>
      </c>
      <c r="F361" s="177" t="s">
        <v>479</v>
      </c>
      <c r="H361" s="176" t="s">
        <v>1</v>
      </c>
      <c r="I361" s="178"/>
      <c r="K361" s="212"/>
      <c r="L361" s="174"/>
      <c r="M361" s="179"/>
      <c r="N361" s="180"/>
      <c r="O361" s="180"/>
      <c r="P361" s="180"/>
      <c r="Q361" s="180"/>
      <c r="R361" s="180"/>
      <c r="S361" s="180"/>
      <c r="T361" s="181"/>
      <c r="AT361" s="176" t="s">
        <v>161</v>
      </c>
      <c r="AU361" s="176" t="s">
        <v>87</v>
      </c>
      <c r="AV361" s="13" t="s">
        <v>85</v>
      </c>
      <c r="AW361" s="13" t="s">
        <v>34</v>
      </c>
      <c r="AX361" s="13" t="s">
        <v>77</v>
      </c>
      <c r="AY361" s="176" t="s">
        <v>154</v>
      </c>
    </row>
    <row r="362" spans="1:65" s="13" customFormat="1" x14ac:dyDescent="0.2">
      <c r="B362" s="174"/>
      <c r="D362" s="175" t="s">
        <v>161</v>
      </c>
      <c r="E362" s="176" t="s">
        <v>1</v>
      </c>
      <c r="F362" s="177" t="s">
        <v>570</v>
      </c>
      <c r="H362" s="176" t="s">
        <v>1</v>
      </c>
      <c r="I362" s="178"/>
      <c r="K362" s="212"/>
      <c r="L362" s="174"/>
      <c r="M362" s="179"/>
      <c r="N362" s="180"/>
      <c r="O362" s="180"/>
      <c r="P362" s="180"/>
      <c r="Q362" s="180"/>
      <c r="R362" s="180"/>
      <c r="S362" s="180"/>
      <c r="T362" s="181"/>
      <c r="AT362" s="176" t="s">
        <v>161</v>
      </c>
      <c r="AU362" s="176" t="s">
        <v>87</v>
      </c>
      <c r="AV362" s="13" t="s">
        <v>85</v>
      </c>
      <c r="AW362" s="13" t="s">
        <v>34</v>
      </c>
      <c r="AX362" s="13" t="s">
        <v>77</v>
      </c>
      <c r="AY362" s="176" t="s">
        <v>154</v>
      </c>
    </row>
    <row r="363" spans="1:65" s="13" customFormat="1" x14ac:dyDescent="0.2">
      <c r="B363" s="174"/>
      <c r="D363" s="175" t="s">
        <v>161</v>
      </c>
      <c r="E363" s="176" t="s">
        <v>1</v>
      </c>
      <c r="F363" s="177" t="s">
        <v>326</v>
      </c>
      <c r="H363" s="176" t="s">
        <v>1</v>
      </c>
      <c r="I363" s="178"/>
      <c r="K363" s="212"/>
      <c r="L363" s="174"/>
      <c r="M363" s="179"/>
      <c r="N363" s="180"/>
      <c r="O363" s="180"/>
      <c r="P363" s="180"/>
      <c r="Q363" s="180"/>
      <c r="R363" s="180"/>
      <c r="S363" s="180"/>
      <c r="T363" s="181"/>
      <c r="AT363" s="176" t="s">
        <v>161</v>
      </c>
      <c r="AU363" s="176" t="s">
        <v>87</v>
      </c>
      <c r="AV363" s="13" t="s">
        <v>85</v>
      </c>
      <c r="AW363" s="13" t="s">
        <v>34</v>
      </c>
      <c r="AX363" s="13" t="s">
        <v>77</v>
      </c>
      <c r="AY363" s="176" t="s">
        <v>154</v>
      </c>
    </row>
    <row r="364" spans="1:65" s="14" customFormat="1" x14ac:dyDescent="0.2">
      <c r="B364" s="182"/>
      <c r="D364" s="175" t="s">
        <v>161</v>
      </c>
      <c r="E364" s="183" t="s">
        <v>1</v>
      </c>
      <c r="F364" s="184" t="s">
        <v>571</v>
      </c>
      <c r="H364" s="185">
        <v>8</v>
      </c>
      <c r="I364" s="186"/>
      <c r="K364" s="213"/>
      <c r="L364" s="182"/>
      <c r="M364" s="187"/>
      <c r="N364" s="188"/>
      <c r="O364" s="188"/>
      <c r="P364" s="188"/>
      <c r="Q364" s="188"/>
      <c r="R364" s="188"/>
      <c r="S364" s="188"/>
      <c r="T364" s="189"/>
      <c r="AT364" s="183" t="s">
        <v>161</v>
      </c>
      <c r="AU364" s="183" t="s">
        <v>87</v>
      </c>
      <c r="AV364" s="14" t="s">
        <v>87</v>
      </c>
      <c r="AW364" s="14" t="s">
        <v>34</v>
      </c>
      <c r="AX364" s="14" t="s">
        <v>77</v>
      </c>
      <c r="AY364" s="183" t="s">
        <v>154</v>
      </c>
    </row>
    <row r="365" spans="1:65" s="13" customFormat="1" x14ac:dyDescent="0.2">
      <c r="B365" s="174"/>
      <c r="D365" s="175" t="s">
        <v>161</v>
      </c>
      <c r="E365" s="176" t="s">
        <v>1</v>
      </c>
      <c r="F365" s="177" t="s">
        <v>327</v>
      </c>
      <c r="H365" s="176" t="s">
        <v>1</v>
      </c>
      <c r="I365" s="178"/>
      <c r="K365" s="212"/>
      <c r="L365" s="174"/>
      <c r="M365" s="179"/>
      <c r="N365" s="180"/>
      <c r="O365" s="180"/>
      <c r="P365" s="180"/>
      <c r="Q365" s="180"/>
      <c r="R365" s="180"/>
      <c r="S365" s="180"/>
      <c r="T365" s="181"/>
      <c r="AT365" s="176" t="s">
        <v>161</v>
      </c>
      <c r="AU365" s="176" t="s">
        <v>87</v>
      </c>
      <c r="AV365" s="13" t="s">
        <v>85</v>
      </c>
      <c r="AW365" s="13" t="s">
        <v>34</v>
      </c>
      <c r="AX365" s="13" t="s">
        <v>77</v>
      </c>
      <c r="AY365" s="176" t="s">
        <v>154</v>
      </c>
    </row>
    <row r="366" spans="1:65" s="14" customFormat="1" x14ac:dyDescent="0.2">
      <c r="B366" s="182"/>
      <c r="D366" s="175" t="s">
        <v>161</v>
      </c>
      <c r="E366" s="183" t="s">
        <v>1</v>
      </c>
      <c r="F366" s="184" t="s">
        <v>572</v>
      </c>
      <c r="H366" s="185">
        <v>6.5</v>
      </c>
      <c r="I366" s="186"/>
      <c r="K366" s="213"/>
      <c r="L366" s="182"/>
      <c r="M366" s="187"/>
      <c r="N366" s="188"/>
      <c r="O366" s="188"/>
      <c r="P366" s="188"/>
      <c r="Q366" s="188"/>
      <c r="R366" s="188"/>
      <c r="S366" s="188"/>
      <c r="T366" s="189"/>
      <c r="AT366" s="183" t="s">
        <v>161</v>
      </c>
      <c r="AU366" s="183" t="s">
        <v>87</v>
      </c>
      <c r="AV366" s="14" t="s">
        <v>87</v>
      </c>
      <c r="AW366" s="14" t="s">
        <v>34</v>
      </c>
      <c r="AX366" s="14" t="s">
        <v>77</v>
      </c>
      <c r="AY366" s="183" t="s">
        <v>154</v>
      </c>
    </row>
    <row r="367" spans="1:65" s="15" customFormat="1" x14ac:dyDescent="0.2">
      <c r="B367" s="190"/>
      <c r="D367" s="175" t="s">
        <v>161</v>
      </c>
      <c r="E367" s="191" t="s">
        <v>1</v>
      </c>
      <c r="F367" s="192" t="s">
        <v>165</v>
      </c>
      <c r="H367" s="193">
        <v>14.5</v>
      </c>
      <c r="I367" s="194"/>
      <c r="K367" s="214"/>
      <c r="L367" s="190"/>
      <c r="M367" s="195"/>
      <c r="N367" s="196"/>
      <c r="O367" s="196"/>
      <c r="P367" s="196"/>
      <c r="Q367" s="196"/>
      <c r="R367" s="196"/>
      <c r="S367" s="196"/>
      <c r="T367" s="197"/>
      <c r="AT367" s="191" t="s">
        <v>161</v>
      </c>
      <c r="AU367" s="191" t="s">
        <v>87</v>
      </c>
      <c r="AV367" s="15" t="s">
        <v>160</v>
      </c>
      <c r="AW367" s="15" t="s">
        <v>34</v>
      </c>
      <c r="AX367" s="15" t="s">
        <v>85</v>
      </c>
      <c r="AY367" s="191" t="s">
        <v>154</v>
      </c>
    </row>
    <row r="368" spans="1:65" s="2" customFormat="1" ht="24" customHeight="1" x14ac:dyDescent="0.2">
      <c r="A368" s="32"/>
      <c r="B368" s="160"/>
      <c r="C368" s="161" t="s">
        <v>247</v>
      </c>
      <c r="D368" s="161" t="s">
        <v>156</v>
      </c>
      <c r="E368" s="162" t="s">
        <v>338</v>
      </c>
      <c r="F368" s="163" t="s">
        <v>339</v>
      </c>
      <c r="G368" s="164" t="s">
        <v>173</v>
      </c>
      <c r="H368" s="165">
        <v>9</v>
      </c>
      <c r="I368" s="166"/>
      <c r="J368" s="167">
        <f>ROUND(I368*H368,2)</f>
        <v>0</v>
      </c>
      <c r="K368" s="211" t="s">
        <v>678</v>
      </c>
      <c r="L368" s="33"/>
      <c r="M368" s="168" t="s">
        <v>1</v>
      </c>
      <c r="N368" s="169" t="s">
        <v>42</v>
      </c>
      <c r="O368" s="58"/>
      <c r="P368" s="170">
        <f>O368*H368</f>
        <v>0</v>
      </c>
      <c r="Q368" s="170">
        <v>1.89</v>
      </c>
      <c r="R368" s="170">
        <f>Q368*H368</f>
        <v>17.009999999999998</v>
      </c>
      <c r="S368" s="170">
        <v>0</v>
      </c>
      <c r="T368" s="171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2" t="s">
        <v>160</v>
      </c>
      <c r="AT368" s="172" t="s">
        <v>156</v>
      </c>
      <c r="AU368" s="172" t="s">
        <v>87</v>
      </c>
      <c r="AY368" s="17" t="s">
        <v>154</v>
      </c>
      <c r="BE368" s="173">
        <f>IF(N368="základní",J368,0)</f>
        <v>0</v>
      </c>
      <c r="BF368" s="173">
        <f>IF(N368="snížená",J368,0)</f>
        <v>0</v>
      </c>
      <c r="BG368" s="173">
        <f>IF(N368="zákl. přenesená",J368,0)</f>
        <v>0</v>
      </c>
      <c r="BH368" s="173">
        <f>IF(N368="sníž. přenesená",J368,0)</f>
        <v>0</v>
      </c>
      <c r="BI368" s="173">
        <f>IF(N368="nulová",J368,0)</f>
        <v>0</v>
      </c>
      <c r="BJ368" s="17" t="s">
        <v>85</v>
      </c>
      <c r="BK368" s="173">
        <f>ROUND(I368*H368,2)</f>
        <v>0</v>
      </c>
      <c r="BL368" s="17" t="s">
        <v>160</v>
      </c>
      <c r="BM368" s="172" t="s">
        <v>573</v>
      </c>
    </row>
    <row r="369" spans="1:65" s="13" customFormat="1" x14ac:dyDescent="0.2">
      <c r="B369" s="174"/>
      <c r="D369" s="175" t="s">
        <v>161</v>
      </c>
      <c r="E369" s="176" t="s">
        <v>1</v>
      </c>
      <c r="F369" s="177" t="s">
        <v>462</v>
      </c>
      <c r="H369" s="176" t="s">
        <v>1</v>
      </c>
      <c r="I369" s="178"/>
      <c r="K369" s="212"/>
      <c r="L369" s="174"/>
      <c r="M369" s="179"/>
      <c r="N369" s="180"/>
      <c r="O369" s="180"/>
      <c r="P369" s="180"/>
      <c r="Q369" s="180"/>
      <c r="R369" s="180"/>
      <c r="S369" s="180"/>
      <c r="T369" s="181"/>
      <c r="AT369" s="176" t="s">
        <v>161</v>
      </c>
      <c r="AU369" s="176" t="s">
        <v>87</v>
      </c>
      <c r="AV369" s="13" t="s">
        <v>85</v>
      </c>
      <c r="AW369" s="13" t="s">
        <v>34</v>
      </c>
      <c r="AX369" s="13" t="s">
        <v>77</v>
      </c>
      <c r="AY369" s="176" t="s">
        <v>154</v>
      </c>
    </row>
    <row r="370" spans="1:65" s="13" customFormat="1" x14ac:dyDescent="0.2">
      <c r="B370" s="174"/>
      <c r="D370" s="175" t="s">
        <v>161</v>
      </c>
      <c r="E370" s="176" t="s">
        <v>1</v>
      </c>
      <c r="F370" s="177" t="s">
        <v>574</v>
      </c>
      <c r="H370" s="176" t="s">
        <v>1</v>
      </c>
      <c r="I370" s="178"/>
      <c r="K370" s="212"/>
      <c r="L370" s="174"/>
      <c r="M370" s="179"/>
      <c r="N370" s="180"/>
      <c r="O370" s="180"/>
      <c r="P370" s="180"/>
      <c r="Q370" s="180"/>
      <c r="R370" s="180"/>
      <c r="S370" s="180"/>
      <c r="T370" s="181"/>
      <c r="AT370" s="176" t="s">
        <v>161</v>
      </c>
      <c r="AU370" s="176" t="s">
        <v>87</v>
      </c>
      <c r="AV370" s="13" t="s">
        <v>85</v>
      </c>
      <c r="AW370" s="13" t="s">
        <v>34</v>
      </c>
      <c r="AX370" s="13" t="s">
        <v>77</v>
      </c>
      <c r="AY370" s="176" t="s">
        <v>154</v>
      </c>
    </row>
    <row r="371" spans="1:65" s="14" customFormat="1" x14ac:dyDescent="0.2">
      <c r="B371" s="182"/>
      <c r="D371" s="175" t="s">
        <v>161</v>
      </c>
      <c r="E371" s="183" t="s">
        <v>1</v>
      </c>
      <c r="F371" s="184" t="s">
        <v>575</v>
      </c>
      <c r="H371" s="185">
        <v>9</v>
      </c>
      <c r="I371" s="186"/>
      <c r="K371" s="213"/>
      <c r="L371" s="182"/>
      <c r="M371" s="187"/>
      <c r="N371" s="188"/>
      <c r="O371" s="188"/>
      <c r="P371" s="188"/>
      <c r="Q371" s="188"/>
      <c r="R371" s="188"/>
      <c r="S371" s="188"/>
      <c r="T371" s="189"/>
      <c r="AT371" s="183" t="s">
        <v>161</v>
      </c>
      <c r="AU371" s="183" t="s">
        <v>87</v>
      </c>
      <c r="AV371" s="14" t="s">
        <v>87</v>
      </c>
      <c r="AW371" s="14" t="s">
        <v>34</v>
      </c>
      <c r="AX371" s="14" t="s">
        <v>85</v>
      </c>
      <c r="AY371" s="183" t="s">
        <v>154</v>
      </c>
    </row>
    <row r="372" spans="1:65" s="2" customFormat="1" ht="24" customHeight="1" x14ac:dyDescent="0.2">
      <c r="A372" s="32"/>
      <c r="B372" s="160"/>
      <c r="C372" s="161" t="s">
        <v>253</v>
      </c>
      <c r="D372" s="161" t="s">
        <v>156</v>
      </c>
      <c r="E372" s="162" t="s">
        <v>576</v>
      </c>
      <c r="F372" s="163" t="s">
        <v>577</v>
      </c>
      <c r="G372" s="164" t="s">
        <v>159</v>
      </c>
      <c r="H372" s="165">
        <v>14.5</v>
      </c>
      <c r="I372" s="166"/>
      <c r="J372" s="167">
        <f>ROUND(I372*H372,2)</f>
        <v>0</v>
      </c>
      <c r="K372" s="211" t="s">
        <v>678</v>
      </c>
      <c r="L372" s="33"/>
      <c r="M372" s="168" t="s">
        <v>1</v>
      </c>
      <c r="N372" s="169" t="s">
        <v>42</v>
      </c>
      <c r="O372" s="58"/>
      <c r="P372" s="170">
        <f>O372*H372</f>
        <v>0</v>
      </c>
      <c r="Q372" s="170">
        <v>0.74326999999999999</v>
      </c>
      <c r="R372" s="170">
        <f>Q372*H372</f>
        <v>10.777415</v>
      </c>
      <c r="S372" s="170">
        <v>0</v>
      </c>
      <c r="T372" s="171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2" t="s">
        <v>160</v>
      </c>
      <c r="AT372" s="172" t="s">
        <v>156</v>
      </c>
      <c r="AU372" s="172" t="s">
        <v>87</v>
      </c>
      <c r="AY372" s="17" t="s">
        <v>154</v>
      </c>
      <c r="BE372" s="173">
        <f>IF(N372="základní",J372,0)</f>
        <v>0</v>
      </c>
      <c r="BF372" s="173">
        <f>IF(N372="snížená",J372,0)</f>
        <v>0</v>
      </c>
      <c r="BG372" s="173">
        <f>IF(N372="zákl. přenesená",J372,0)</f>
        <v>0</v>
      </c>
      <c r="BH372" s="173">
        <f>IF(N372="sníž. přenesená",J372,0)</f>
        <v>0</v>
      </c>
      <c r="BI372" s="173">
        <f>IF(N372="nulová",J372,0)</f>
        <v>0</v>
      </c>
      <c r="BJ372" s="17" t="s">
        <v>85</v>
      </c>
      <c r="BK372" s="173">
        <f>ROUND(I372*H372,2)</f>
        <v>0</v>
      </c>
      <c r="BL372" s="17" t="s">
        <v>160</v>
      </c>
      <c r="BM372" s="172" t="s">
        <v>578</v>
      </c>
    </row>
    <row r="373" spans="1:65" s="13" customFormat="1" x14ac:dyDescent="0.2">
      <c r="B373" s="174"/>
      <c r="D373" s="175" t="s">
        <v>161</v>
      </c>
      <c r="E373" s="176" t="s">
        <v>1</v>
      </c>
      <c r="F373" s="177" t="s">
        <v>479</v>
      </c>
      <c r="H373" s="176" t="s">
        <v>1</v>
      </c>
      <c r="I373" s="178"/>
      <c r="K373" s="212"/>
      <c r="L373" s="174"/>
      <c r="M373" s="179"/>
      <c r="N373" s="180"/>
      <c r="O373" s="180"/>
      <c r="P373" s="180"/>
      <c r="Q373" s="180"/>
      <c r="R373" s="180"/>
      <c r="S373" s="180"/>
      <c r="T373" s="181"/>
      <c r="AT373" s="176" t="s">
        <v>161</v>
      </c>
      <c r="AU373" s="176" t="s">
        <v>87</v>
      </c>
      <c r="AV373" s="13" t="s">
        <v>85</v>
      </c>
      <c r="AW373" s="13" t="s">
        <v>34</v>
      </c>
      <c r="AX373" s="13" t="s">
        <v>77</v>
      </c>
      <c r="AY373" s="176" t="s">
        <v>154</v>
      </c>
    </row>
    <row r="374" spans="1:65" s="13" customFormat="1" x14ac:dyDescent="0.2">
      <c r="B374" s="174"/>
      <c r="D374" s="175" t="s">
        <v>161</v>
      </c>
      <c r="E374" s="176" t="s">
        <v>1</v>
      </c>
      <c r="F374" s="177" t="s">
        <v>570</v>
      </c>
      <c r="H374" s="176" t="s">
        <v>1</v>
      </c>
      <c r="I374" s="178"/>
      <c r="K374" s="212"/>
      <c r="L374" s="174"/>
      <c r="M374" s="179"/>
      <c r="N374" s="180"/>
      <c r="O374" s="180"/>
      <c r="P374" s="180"/>
      <c r="Q374" s="180"/>
      <c r="R374" s="180"/>
      <c r="S374" s="180"/>
      <c r="T374" s="181"/>
      <c r="AT374" s="176" t="s">
        <v>161</v>
      </c>
      <c r="AU374" s="176" t="s">
        <v>87</v>
      </c>
      <c r="AV374" s="13" t="s">
        <v>85</v>
      </c>
      <c r="AW374" s="13" t="s">
        <v>34</v>
      </c>
      <c r="AX374" s="13" t="s">
        <v>77</v>
      </c>
      <c r="AY374" s="176" t="s">
        <v>154</v>
      </c>
    </row>
    <row r="375" spans="1:65" s="13" customFormat="1" x14ac:dyDescent="0.2">
      <c r="B375" s="174"/>
      <c r="D375" s="175" t="s">
        <v>161</v>
      </c>
      <c r="E375" s="176" t="s">
        <v>1</v>
      </c>
      <c r="F375" s="177" t="s">
        <v>326</v>
      </c>
      <c r="H375" s="176" t="s">
        <v>1</v>
      </c>
      <c r="I375" s="178"/>
      <c r="K375" s="212"/>
      <c r="L375" s="174"/>
      <c r="M375" s="179"/>
      <c r="N375" s="180"/>
      <c r="O375" s="180"/>
      <c r="P375" s="180"/>
      <c r="Q375" s="180"/>
      <c r="R375" s="180"/>
      <c r="S375" s="180"/>
      <c r="T375" s="181"/>
      <c r="AT375" s="176" t="s">
        <v>161</v>
      </c>
      <c r="AU375" s="176" t="s">
        <v>87</v>
      </c>
      <c r="AV375" s="13" t="s">
        <v>85</v>
      </c>
      <c r="AW375" s="13" t="s">
        <v>34</v>
      </c>
      <c r="AX375" s="13" t="s">
        <v>77</v>
      </c>
      <c r="AY375" s="176" t="s">
        <v>154</v>
      </c>
    </row>
    <row r="376" spans="1:65" s="14" customFormat="1" x14ac:dyDescent="0.2">
      <c r="B376" s="182"/>
      <c r="D376" s="175" t="s">
        <v>161</v>
      </c>
      <c r="E376" s="183" t="s">
        <v>1</v>
      </c>
      <c r="F376" s="184" t="s">
        <v>571</v>
      </c>
      <c r="H376" s="185">
        <v>8</v>
      </c>
      <c r="I376" s="186"/>
      <c r="K376" s="213"/>
      <c r="L376" s="182"/>
      <c r="M376" s="187"/>
      <c r="N376" s="188"/>
      <c r="O376" s="188"/>
      <c r="P376" s="188"/>
      <c r="Q376" s="188"/>
      <c r="R376" s="188"/>
      <c r="S376" s="188"/>
      <c r="T376" s="189"/>
      <c r="AT376" s="183" t="s">
        <v>161</v>
      </c>
      <c r="AU376" s="183" t="s">
        <v>87</v>
      </c>
      <c r="AV376" s="14" t="s">
        <v>87</v>
      </c>
      <c r="AW376" s="14" t="s">
        <v>34</v>
      </c>
      <c r="AX376" s="14" t="s">
        <v>77</v>
      </c>
      <c r="AY376" s="183" t="s">
        <v>154</v>
      </c>
    </row>
    <row r="377" spans="1:65" s="13" customFormat="1" x14ac:dyDescent="0.2">
      <c r="B377" s="174"/>
      <c r="D377" s="175" t="s">
        <v>161</v>
      </c>
      <c r="E377" s="176" t="s">
        <v>1</v>
      </c>
      <c r="F377" s="177" t="s">
        <v>327</v>
      </c>
      <c r="H377" s="176" t="s">
        <v>1</v>
      </c>
      <c r="I377" s="178"/>
      <c r="K377" s="212"/>
      <c r="L377" s="174"/>
      <c r="M377" s="179"/>
      <c r="N377" s="180"/>
      <c r="O377" s="180"/>
      <c r="P377" s="180"/>
      <c r="Q377" s="180"/>
      <c r="R377" s="180"/>
      <c r="S377" s="180"/>
      <c r="T377" s="181"/>
      <c r="AT377" s="176" t="s">
        <v>161</v>
      </c>
      <c r="AU377" s="176" t="s">
        <v>87</v>
      </c>
      <c r="AV377" s="13" t="s">
        <v>85</v>
      </c>
      <c r="AW377" s="13" t="s">
        <v>34</v>
      </c>
      <c r="AX377" s="13" t="s">
        <v>77</v>
      </c>
      <c r="AY377" s="176" t="s">
        <v>154</v>
      </c>
    </row>
    <row r="378" spans="1:65" s="14" customFormat="1" x14ac:dyDescent="0.2">
      <c r="B378" s="182"/>
      <c r="D378" s="175" t="s">
        <v>161</v>
      </c>
      <c r="E378" s="183" t="s">
        <v>1</v>
      </c>
      <c r="F378" s="184" t="s">
        <v>572</v>
      </c>
      <c r="H378" s="185">
        <v>6.5</v>
      </c>
      <c r="I378" s="186"/>
      <c r="K378" s="213"/>
      <c r="L378" s="182"/>
      <c r="M378" s="187"/>
      <c r="N378" s="188"/>
      <c r="O378" s="188"/>
      <c r="P378" s="188"/>
      <c r="Q378" s="188"/>
      <c r="R378" s="188"/>
      <c r="S378" s="188"/>
      <c r="T378" s="189"/>
      <c r="AT378" s="183" t="s">
        <v>161</v>
      </c>
      <c r="AU378" s="183" t="s">
        <v>87</v>
      </c>
      <c r="AV378" s="14" t="s">
        <v>87</v>
      </c>
      <c r="AW378" s="14" t="s">
        <v>34</v>
      </c>
      <c r="AX378" s="14" t="s">
        <v>77</v>
      </c>
      <c r="AY378" s="183" t="s">
        <v>154</v>
      </c>
    </row>
    <row r="379" spans="1:65" s="15" customFormat="1" x14ac:dyDescent="0.2">
      <c r="B379" s="190"/>
      <c r="D379" s="175" t="s">
        <v>161</v>
      </c>
      <c r="E379" s="191" t="s">
        <v>1</v>
      </c>
      <c r="F379" s="192" t="s">
        <v>165</v>
      </c>
      <c r="H379" s="193">
        <v>14.5</v>
      </c>
      <c r="I379" s="194"/>
      <c r="K379" s="214"/>
      <c r="L379" s="190"/>
      <c r="M379" s="195"/>
      <c r="N379" s="196"/>
      <c r="O379" s="196"/>
      <c r="P379" s="196"/>
      <c r="Q379" s="196"/>
      <c r="R379" s="196"/>
      <c r="S379" s="196"/>
      <c r="T379" s="197"/>
      <c r="AT379" s="191" t="s">
        <v>161</v>
      </c>
      <c r="AU379" s="191" t="s">
        <v>87</v>
      </c>
      <c r="AV379" s="15" t="s">
        <v>160</v>
      </c>
      <c r="AW379" s="15" t="s">
        <v>34</v>
      </c>
      <c r="AX379" s="15" t="s">
        <v>85</v>
      </c>
      <c r="AY379" s="191" t="s">
        <v>154</v>
      </c>
    </row>
    <row r="380" spans="1:65" s="12" customFormat="1" ht="22.9" customHeight="1" x14ac:dyDescent="0.2">
      <c r="B380" s="147"/>
      <c r="D380" s="148" t="s">
        <v>76</v>
      </c>
      <c r="E380" s="158" t="s">
        <v>175</v>
      </c>
      <c r="F380" s="158" t="s">
        <v>342</v>
      </c>
      <c r="I380" s="150"/>
      <c r="J380" s="159">
        <f>BK380</f>
        <v>0</v>
      </c>
      <c r="K380" s="215"/>
      <c r="L380" s="147"/>
      <c r="M380" s="152"/>
      <c r="N380" s="153"/>
      <c r="O380" s="153"/>
      <c r="P380" s="154">
        <f>SUM(P381:P475)</f>
        <v>0</v>
      </c>
      <c r="Q380" s="153"/>
      <c r="R380" s="154">
        <f>SUM(R381:R475)</f>
        <v>2318.5767308</v>
      </c>
      <c r="S380" s="153"/>
      <c r="T380" s="155">
        <f>SUM(T381:T475)</f>
        <v>0</v>
      </c>
      <c r="AR380" s="148" t="s">
        <v>85</v>
      </c>
      <c r="AT380" s="156" t="s">
        <v>76</v>
      </c>
      <c r="AU380" s="156" t="s">
        <v>85</v>
      </c>
      <c r="AY380" s="148" t="s">
        <v>154</v>
      </c>
      <c r="BK380" s="157">
        <f>SUM(BK381:BK475)</f>
        <v>0</v>
      </c>
    </row>
    <row r="381" spans="1:65" s="2" customFormat="1" ht="36" customHeight="1" x14ac:dyDescent="0.2">
      <c r="A381" s="32"/>
      <c r="B381" s="160"/>
      <c r="C381" s="161" t="s">
        <v>258</v>
      </c>
      <c r="D381" s="161" t="s">
        <v>156</v>
      </c>
      <c r="E381" s="162" t="s">
        <v>579</v>
      </c>
      <c r="F381" s="163" t="s">
        <v>580</v>
      </c>
      <c r="G381" s="164" t="s">
        <v>159</v>
      </c>
      <c r="H381" s="165">
        <v>2114.5</v>
      </c>
      <c r="I381" s="166"/>
      <c r="J381" s="167">
        <f>ROUND(I381*H381,2)</f>
        <v>0</v>
      </c>
      <c r="K381" s="211" t="s">
        <v>678</v>
      </c>
      <c r="L381" s="33"/>
      <c r="M381" s="168" t="s">
        <v>1</v>
      </c>
      <c r="N381" s="169" t="s">
        <v>42</v>
      </c>
      <c r="O381" s="58"/>
      <c r="P381" s="170">
        <f>O381*H381</f>
        <v>0</v>
      </c>
      <c r="Q381" s="170">
        <v>0</v>
      </c>
      <c r="R381" s="170">
        <f>Q381*H381</f>
        <v>0</v>
      </c>
      <c r="S381" s="170">
        <v>0</v>
      </c>
      <c r="T381" s="17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2" t="s">
        <v>160</v>
      </c>
      <c r="AT381" s="172" t="s">
        <v>156</v>
      </c>
      <c r="AU381" s="172" t="s">
        <v>87</v>
      </c>
      <c r="AY381" s="17" t="s">
        <v>154</v>
      </c>
      <c r="BE381" s="173">
        <f>IF(N381="základní",J381,0)</f>
        <v>0</v>
      </c>
      <c r="BF381" s="173">
        <f>IF(N381="snížená",J381,0)</f>
        <v>0</v>
      </c>
      <c r="BG381" s="173">
        <f>IF(N381="zákl. přenesená",J381,0)</f>
        <v>0</v>
      </c>
      <c r="BH381" s="173">
        <f>IF(N381="sníž. přenesená",J381,0)</f>
        <v>0</v>
      </c>
      <c r="BI381" s="173">
        <f>IF(N381="nulová",J381,0)</f>
        <v>0</v>
      </c>
      <c r="BJ381" s="17" t="s">
        <v>85</v>
      </c>
      <c r="BK381" s="173">
        <f>ROUND(I381*H381,2)</f>
        <v>0</v>
      </c>
      <c r="BL381" s="17" t="s">
        <v>160</v>
      </c>
      <c r="BM381" s="172" t="s">
        <v>581</v>
      </c>
    </row>
    <row r="382" spans="1:65" s="13" customFormat="1" x14ac:dyDescent="0.2">
      <c r="B382" s="174"/>
      <c r="D382" s="175" t="s">
        <v>161</v>
      </c>
      <c r="E382" s="176" t="s">
        <v>1</v>
      </c>
      <c r="F382" s="177" t="s">
        <v>462</v>
      </c>
      <c r="H382" s="176" t="s">
        <v>1</v>
      </c>
      <c r="I382" s="178"/>
      <c r="K382" s="212"/>
      <c r="L382" s="174"/>
      <c r="M382" s="179"/>
      <c r="N382" s="180"/>
      <c r="O382" s="180"/>
      <c r="P382" s="180"/>
      <c r="Q382" s="180"/>
      <c r="R382" s="180"/>
      <c r="S382" s="180"/>
      <c r="T382" s="181"/>
      <c r="AT382" s="176" t="s">
        <v>161</v>
      </c>
      <c r="AU382" s="176" t="s">
        <v>87</v>
      </c>
      <c r="AV382" s="13" t="s">
        <v>85</v>
      </c>
      <c r="AW382" s="13" t="s">
        <v>34</v>
      </c>
      <c r="AX382" s="13" t="s">
        <v>77</v>
      </c>
      <c r="AY382" s="176" t="s">
        <v>154</v>
      </c>
    </row>
    <row r="383" spans="1:65" s="13" customFormat="1" x14ac:dyDescent="0.2">
      <c r="B383" s="174"/>
      <c r="D383" s="175" t="s">
        <v>161</v>
      </c>
      <c r="E383" s="176" t="s">
        <v>1</v>
      </c>
      <c r="F383" s="177" t="s">
        <v>344</v>
      </c>
      <c r="H383" s="176" t="s">
        <v>1</v>
      </c>
      <c r="I383" s="178"/>
      <c r="K383" s="212"/>
      <c r="L383" s="174"/>
      <c r="M383" s="179"/>
      <c r="N383" s="180"/>
      <c r="O383" s="180"/>
      <c r="P383" s="180"/>
      <c r="Q383" s="180"/>
      <c r="R383" s="180"/>
      <c r="S383" s="180"/>
      <c r="T383" s="181"/>
      <c r="AT383" s="176" t="s">
        <v>161</v>
      </c>
      <c r="AU383" s="176" t="s">
        <v>87</v>
      </c>
      <c r="AV383" s="13" t="s">
        <v>85</v>
      </c>
      <c r="AW383" s="13" t="s">
        <v>34</v>
      </c>
      <c r="AX383" s="13" t="s">
        <v>77</v>
      </c>
      <c r="AY383" s="176" t="s">
        <v>154</v>
      </c>
    </row>
    <row r="384" spans="1:65" s="13" customFormat="1" x14ac:dyDescent="0.2">
      <c r="B384" s="174"/>
      <c r="D384" s="175" t="s">
        <v>161</v>
      </c>
      <c r="E384" s="176" t="s">
        <v>1</v>
      </c>
      <c r="F384" s="177" t="s">
        <v>582</v>
      </c>
      <c r="H384" s="176" t="s">
        <v>1</v>
      </c>
      <c r="I384" s="178"/>
      <c r="K384" s="212"/>
      <c r="L384" s="174"/>
      <c r="M384" s="179"/>
      <c r="N384" s="180"/>
      <c r="O384" s="180"/>
      <c r="P384" s="180"/>
      <c r="Q384" s="180"/>
      <c r="R384" s="180"/>
      <c r="S384" s="180"/>
      <c r="T384" s="181"/>
      <c r="AT384" s="176" t="s">
        <v>161</v>
      </c>
      <c r="AU384" s="176" t="s">
        <v>87</v>
      </c>
      <c r="AV384" s="13" t="s">
        <v>85</v>
      </c>
      <c r="AW384" s="13" t="s">
        <v>34</v>
      </c>
      <c r="AX384" s="13" t="s">
        <v>77</v>
      </c>
      <c r="AY384" s="176" t="s">
        <v>154</v>
      </c>
    </row>
    <row r="385" spans="1:65" s="14" customFormat="1" x14ac:dyDescent="0.2">
      <c r="B385" s="182"/>
      <c r="D385" s="175" t="s">
        <v>161</v>
      </c>
      <c r="E385" s="183" t="s">
        <v>1</v>
      </c>
      <c r="F385" s="184" t="s">
        <v>583</v>
      </c>
      <c r="H385" s="185">
        <v>2090</v>
      </c>
      <c r="I385" s="186"/>
      <c r="K385" s="213"/>
      <c r="L385" s="182"/>
      <c r="M385" s="187"/>
      <c r="N385" s="188"/>
      <c r="O385" s="188"/>
      <c r="P385" s="188"/>
      <c r="Q385" s="188"/>
      <c r="R385" s="188"/>
      <c r="S385" s="188"/>
      <c r="T385" s="189"/>
      <c r="AT385" s="183" t="s">
        <v>161</v>
      </c>
      <c r="AU385" s="183" t="s">
        <v>87</v>
      </c>
      <c r="AV385" s="14" t="s">
        <v>87</v>
      </c>
      <c r="AW385" s="14" t="s">
        <v>34</v>
      </c>
      <c r="AX385" s="14" t="s">
        <v>77</v>
      </c>
      <c r="AY385" s="183" t="s">
        <v>154</v>
      </c>
    </row>
    <row r="386" spans="1:65" s="13" customFormat="1" x14ac:dyDescent="0.2">
      <c r="B386" s="174"/>
      <c r="D386" s="175" t="s">
        <v>161</v>
      </c>
      <c r="E386" s="176" t="s">
        <v>1</v>
      </c>
      <c r="F386" s="177" t="s">
        <v>269</v>
      </c>
      <c r="H386" s="176" t="s">
        <v>1</v>
      </c>
      <c r="I386" s="178"/>
      <c r="K386" s="212"/>
      <c r="L386" s="174"/>
      <c r="M386" s="179"/>
      <c r="N386" s="180"/>
      <c r="O386" s="180"/>
      <c r="P386" s="180"/>
      <c r="Q386" s="180"/>
      <c r="R386" s="180"/>
      <c r="S386" s="180"/>
      <c r="T386" s="181"/>
      <c r="AT386" s="176" t="s">
        <v>161</v>
      </c>
      <c r="AU386" s="176" t="s">
        <v>87</v>
      </c>
      <c r="AV386" s="13" t="s">
        <v>85</v>
      </c>
      <c r="AW386" s="13" t="s">
        <v>34</v>
      </c>
      <c r="AX386" s="13" t="s">
        <v>77</v>
      </c>
      <c r="AY386" s="176" t="s">
        <v>154</v>
      </c>
    </row>
    <row r="387" spans="1:65" s="13" customFormat="1" x14ac:dyDescent="0.2">
      <c r="B387" s="174"/>
      <c r="D387" s="175" t="s">
        <v>161</v>
      </c>
      <c r="E387" s="176" t="s">
        <v>1</v>
      </c>
      <c r="F387" s="177" t="s">
        <v>372</v>
      </c>
      <c r="H387" s="176" t="s">
        <v>1</v>
      </c>
      <c r="I387" s="178"/>
      <c r="K387" s="212"/>
      <c r="L387" s="174"/>
      <c r="M387" s="179"/>
      <c r="N387" s="180"/>
      <c r="O387" s="180"/>
      <c r="P387" s="180"/>
      <c r="Q387" s="180"/>
      <c r="R387" s="180"/>
      <c r="S387" s="180"/>
      <c r="T387" s="181"/>
      <c r="AT387" s="176" t="s">
        <v>161</v>
      </c>
      <c r="AU387" s="176" t="s">
        <v>87</v>
      </c>
      <c r="AV387" s="13" t="s">
        <v>85</v>
      </c>
      <c r="AW387" s="13" t="s">
        <v>34</v>
      </c>
      <c r="AX387" s="13" t="s">
        <v>77</v>
      </c>
      <c r="AY387" s="176" t="s">
        <v>154</v>
      </c>
    </row>
    <row r="388" spans="1:65" s="14" customFormat="1" x14ac:dyDescent="0.2">
      <c r="B388" s="182"/>
      <c r="D388" s="175" t="s">
        <v>161</v>
      </c>
      <c r="E388" s="183" t="s">
        <v>1</v>
      </c>
      <c r="F388" s="184" t="s">
        <v>530</v>
      </c>
      <c r="H388" s="185">
        <v>13.5</v>
      </c>
      <c r="I388" s="186"/>
      <c r="K388" s="213"/>
      <c r="L388" s="182"/>
      <c r="M388" s="187"/>
      <c r="N388" s="188"/>
      <c r="O388" s="188"/>
      <c r="P388" s="188"/>
      <c r="Q388" s="188"/>
      <c r="R388" s="188"/>
      <c r="S388" s="188"/>
      <c r="T388" s="189"/>
      <c r="AT388" s="183" t="s">
        <v>161</v>
      </c>
      <c r="AU388" s="183" t="s">
        <v>87</v>
      </c>
      <c r="AV388" s="14" t="s">
        <v>87</v>
      </c>
      <c r="AW388" s="14" t="s">
        <v>34</v>
      </c>
      <c r="AX388" s="14" t="s">
        <v>77</v>
      </c>
      <c r="AY388" s="183" t="s">
        <v>154</v>
      </c>
    </row>
    <row r="389" spans="1:65" s="13" customFormat="1" x14ac:dyDescent="0.2">
      <c r="B389" s="174"/>
      <c r="D389" s="175" t="s">
        <v>161</v>
      </c>
      <c r="E389" s="176" t="s">
        <v>1</v>
      </c>
      <c r="F389" s="177" t="s">
        <v>531</v>
      </c>
      <c r="H389" s="176" t="s">
        <v>1</v>
      </c>
      <c r="I389" s="178"/>
      <c r="K389" s="212"/>
      <c r="L389" s="174"/>
      <c r="M389" s="179"/>
      <c r="N389" s="180"/>
      <c r="O389" s="180"/>
      <c r="P389" s="180"/>
      <c r="Q389" s="180"/>
      <c r="R389" s="180"/>
      <c r="S389" s="180"/>
      <c r="T389" s="181"/>
      <c r="AT389" s="176" t="s">
        <v>161</v>
      </c>
      <c r="AU389" s="176" t="s">
        <v>87</v>
      </c>
      <c r="AV389" s="13" t="s">
        <v>85</v>
      </c>
      <c r="AW389" s="13" t="s">
        <v>34</v>
      </c>
      <c r="AX389" s="13" t="s">
        <v>77</v>
      </c>
      <c r="AY389" s="176" t="s">
        <v>154</v>
      </c>
    </row>
    <row r="390" spans="1:65" s="14" customFormat="1" x14ac:dyDescent="0.2">
      <c r="B390" s="182"/>
      <c r="D390" s="175" t="s">
        <v>161</v>
      </c>
      <c r="E390" s="183" t="s">
        <v>1</v>
      </c>
      <c r="F390" s="184" t="s">
        <v>270</v>
      </c>
      <c r="H390" s="185">
        <v>5.5</v>
      </c>
      <c r="I390" s="186"/>
      <c r="K390" s="213"/>
      <c r="L390" s="182"/>
      <c r="M390" s="187"/>
      <c r="N390" s="188"/>
      <c r="O390" s="188"/>
      <c r="P390" s="188"/>
      <c r="Q390" s="188"/>
      <c r="R390" s="188"/>
      <c r="S390" s="188"/>
      <c r="T390" s="189"/>
      <c r="AT390" s="183" t="s">
        <v>161</v>
      </c>
      <c r="AU390" s="183" t="s">
        <v>87</v>
      </c>
      <c r="AV390" s="14" t="s">
        <v>87</v>
      </c>
      <c r="AW390" s="14" t="s">
        <v>34</v>
      </c>
      <c r="AX390" s="14" t="s">
        <v>77</v>
      </c>
      <c r="AY390" s="183" t="s">
        <v>154</v>
      </c>
    </row>
    <row r="391" spans="1:65" s="13" customFormat="1" x14ac:dyDescent="0.2">
      <c r="B391" s="174"/>
      <c r="D391" s="175" t="s">
        <v>161</v>
      </c>
      <c r="E391" s="176" t="s">
        <v>1</v>
      </c>
      <c r="F391" s="177" t="s">
        <v>532</v>
      </c>
      <c r="H391" s="176" t="s">
        <v>1</v>
      </c>
      <c r="I391" s="178"/>
      <c r="K391" s="212"/>
      <c r="L391" s="174"/>
      <c r="M391" s="179"/>
      <c r="N391" s="180"/>
      <c r="O391" s="180"/>
      <c r="P391" s="180"/>
      <c r="Q391" s="180"/>
      <c r="R391" s="180"/>
      <c r="S391" s="180"/>
      <c r="T391" s="181"/>
      <c r="AT391" s="176" t="s">
        <v>161</v>
      </c>
      <c r="AU391" s="176" t="s">
        <v>87</v>
      </c>
      <c r="AV391" s="13" t="s">
        <v>85</v>
      </c>
      <c r="AW391" s="13" t="s">
        <v>34</v>
      </c>
      <c r="AX391" s="13" t="s">
        <v>77</v>
      </c>
      <c r="AY391" s="176" t="s">
        <v>154</v>
      </c>
    </row>
    <row r="392" spans="1:65" s="14" customFormat="1" x14ac:dyDescent="0.2">
      <c r="B392" s="182"/>
      <c r="D392" s="175" t="s">
        <v>161</v>
      </c>
      <c r="E392" s="183" t="s">
        <v>1</v>
      </c>
      <c r="F392" s="184" t="s">
        <v>533</v>
      </c>
      <c r="H392" s="185">
        <v>5.5</v>
      </c>
      <c r="I392" s="186"/>
      <c r="K392" s="213"/>
      <c r="L392" s="182"/>
      <c r="M392" s="187"/>
      <c r="N392" s="188"/>
      <c r="O392" s="188"/>
      <c r="P392" s="188"/>
      <c r="Q392" s="188"/>
      <c r="R392" s="188"/>
      <c r="S392" s="188"/>
      <c r="T392" s="189"/>
      <c r="AT392" s="183" t="s">
        <v>161</v>
      </c>
      <c r="AU392" s="183" t="s">
        <v>87</v>
      </c>
      <c r="AV392" s="14" t="s">
        <v>87</v>
      </c>
      <c r="AW392" s="14" t="s">
        <v>34</v>
      </c>
      <c r="AX392" s="14" t="s">
        <v>77</v>
      </c>
      <c r="AY392" s="183" t="s">
        <v>154</v>
      </c>
    </row>
    <row r="393" spans="1:65" s="15" customFormat="1" x14ac:dyDescent="0.2">
      <c r="B393" s="190"/>
      <c r="D393" s="175" t="s">
        <v>161</v>
      </c>
      <c r="E393" s="191" t="s">
        <v>1</v>
      </c>
      <c r="F393" s="192" t="s">
        <v>165</v>
      </c>
      <c r="H393" s="193">
        <v>2114.5</v>
      </c>
      <c r="I393" s="194"/>
      <c r="K393" s="214"/>
      <c r="L393" s="190"/>
      <c r="M393" s="195"/>
      <c r="N393" s="196"/>
      <c r="O393" s="196"/>
      <c r="P393" s="196"/>
      <c r="Q393" s="196"/>
      <c r="R393" s="196"/>
      <c r="S393" s="196"/>
      <c r="T393" s="197"/>
      <c r="AT393" s="191" t="s">
        <v>161</v>
      </c>
      <c r="AU393" s="191" t="s">
        <v>87</v>
      </c>
      <c r="AV393" s="15" t="s">
        <v>160</v>
      </c>
      <c r="AW393" s="15" t="s">
        <v>34</v>
      </c>
      <c r="AX393" s="15" t="s">
        <v>85</v>
      </c>
      <c r="AY393" s="191" t="s">
        <v>154</v>
      </c>
    </row>
    <row r="394" spans="1:65" s="2" customFormat="1" ht="24" customHeight="1" x14ac:dyDescent="0.2">
      <c r="A394" s="32"/>
      <c r="B394" s="160"/>
      <c r="C394" s="198" t="s">
        <v>262</v>
      </c>
      <c r="D394" s="198" t="s">
        <v>263</v>
      </c>
      <c r="E394" s="199" t="s">
        <v>346</v>
      </c>
      <c r="F394" s="200" t="s">
        <v>347</v>
      </c>
      <c r="G394" s="201" t="s">
        <v>256</v>
      </c>
      <c r="H394" s="202">
        <v>56.061</v>
      </c>
      <c r="I394" s="203"/>
      <c r="J394" s="204">
        <f>ROUND(I394*H394,2)</f>
        <v>0</v>
      </c>
      <c r="K394" s="211" t="s">
        <v>678</v>
      </c>
      <c r="L394" s="205"/>
      <c r="M394" s="206" t="s">
        <v>1</v>
      </c>
      <c r="N394" s="207" t="s">
        <v>42</v>
      </c>
      <c r="O394" s="58"/>
      <c r="P394" s="170">
        <f>O394*H394</f>
        <v>0</v>
      </c>
      <c r="Q394" s="170">
        <v>1</v>
      </c>
      <c r="R394" s="170">
        <f>Q394*H394</f>
        <v>56.061</v>
      </c>
      <c r="S394" s="170">
        <v>0</v>
      </c>
      <c r="T394" s="171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2" t="s">
        <v>181</v>
      </c>
      <c r="AT394" s="172" t="s">
        <v>263</v>
      </c>
      <c r="AU394" s="172" t="s">
        <v>87</v>
      </c>
      <c r="AY394" s="17" t="s">
        <v>154</v>
      </c>
      <c r="BE394" s="173">
        <f>IF(N394="základní",J394,0)</f>
        <v>0</v>
      </c>
      <c r="BF394" s="173">
        <f>IF(N394="snížená",J394,0)</f>
        <v>0</v>
      </c>
      <c r="BG394" s="173">
        <f>IF(N394="zákl. přenesená",J394,0)</f>
        <v>0</v>
      </c>
      <c r="BH394" s="173">
        <f>IF(N394="sníž. přenesená",J394,0)</f>
        <v>0</v>
      </c>
      <c r="BI394" s="173">
        <f>IF(N394="nulová",J394,0)</f>
        <v>0</v>
      </c>
      <c r="BJ394" s="17" t="s">
        <v>85</v>
      </c>
      <c r="BK394" s="173">
        <f>ROUND(I394*H394,2)</f>
        <v>0</v>
      </c>
      <c r="BL394" s="17" t="s">
        <v>160</v>
      </c>
      <c r="BM394" s="172" t="s">
        <v>584</v>
      </c>
    </row>
    <row r="395" spans="1:65" s="13" customFormat="1" x14ac:dyDescent="0.2">
      <c r="B395" s="174"/>
      <c r="D395" s="175" t="s">
        <v>161</v>
      </c>
      <c r="E395" s="176" t="s">
        <v>1</v>
      </c>
      <c r="F395" s="177" t="s">
        <v>462</v>
      </c>
      <c r="H395" s="176" t="s">
        <v>1</v>
      </c>
      <c r="I395" s="178"/>
      <c r="K395" s="212"/>
      <c r="L395" s="174"/>
      <c r="M395" s="179"/>
      <c r="N395" s="180"/>
      <c r="O395" s="180"/>
      <c r="P395" s="180"/>
      <c r="Q395" s="180"/>
      <c r="R395" s="180"/>
      <c r="S395" s="180"/>
      <c r="T395" s="181"/>
      <c r="AT395" s="176" t="s">
        <v>161</v>
      </c>
      <c r="AU395" s="176" t="s">
        <v>87</v>
      </c>
      <c r="AV395" s="13" t="s">
        <v>85</v>
      </c>
      <c r="AW395" s="13" t="s">
        <v>34</v>
      </c>
      <c r="AX395" s="13" t="s">
        <v>77</v>
      </c>
      <c r="AY395" s="176" t="s">
        <v>154</v>
      </c>
    </row>
    <row r="396" spans="1:65" s="13" customFormat="1" ht="22.5" x14ac:dyDescent="0.2">
      <c r="B396" s="174"/>
      <c r="D396" s="175" t="s">
        <v>161</v>
      </c>
      <c r="E396" s="176" t="s">
        <v>1</v>
      </c>
      <c r="F396" s="177" t="s">
        <v>348</v>
      </c>
      <c r="H396" s="176" t="s">
        <v>1</v>
      </c>
      <c r="I396" s="178"/>
      <c r="K396" s="212"/>
      <c r="L396" s="174"/>
      <c r="M396" s="179"/>
      <c r="N396" s="180"/>
      <c r="O396" s="180"/>
      <c r="P396" s="180"/>
      <c r="Q396" s="180"/>
      <c r="R396" s="180"/>
      <c r="S396" s="180"/>
      <c r="T396" s="181"/>
      <c r="AT396" s="176" t="s">
        <v>161</v>
      </c>
      <c r="AU396" s="176" t="s">
        <v>87</v>
      </c>
      <c r="AV396" s="13" t="s">
        <v>85</v>
      </c>
      <c r="AW396" s="13" t="s">
        <v>34</v>
      </c>
      <c r="AX396" s="13" t="s">
        <v>77</v>
      </c>
      <c r="AY396" s="176" t="s">
        <v>154</v>
      </c>
    </row>
    <row r="397" spans="1:65" s="13" customFormat="1" ht="22.5" x14ac:dyDescent="0.2">
      <c r="B397" s="174"/>
      <c r="D397" s="175" t="s">
        <v>161</v>
      </c>
      <c r="E397" s="176" t="s">
        <v>1</v>
      </c>
      <c r="F397" s="177" t="s">
        <v>349</v>
      </c>
      <c r="H397" s="176" t="s">
        <v>1</v>
      </c>
      <c r="I397" s="178"/>
      <c r="K397" s="212"/>
      <c r="L397" s="174"/>
      <c r="M397" s="179"/>
      <c r="N397" s="180"/>
      <c r="O397" s="180"/>
      <c r="P397" s="180"/>
      <c r="Q397" s="180"/>
      <c r="R397" s="180"/>
      <c r="S397" s="180"/>
      <c r="T397" s="181"/>
      <c r="AT397" s="176" t="s">
        <v>161</v>
      </c>
      <c r="AU397" s="176" t="s">
        <v>87</v>
      </c>
      <c r="AV397" s="13" t="s">
        <v>85</v>
      </c>
      <c r="AW397" s="13" t="s">
        <v>34</v>
      </c>
      <c r="AX397" s="13" t="s">
        <v>77</v>
      </c>
      <c r="AY397" s="176" t="s">
        <v>154</v>
      </c>
    </row>
    <row r="398" spans="1:65" s="13" customFormat="1" x14ac:dyDescent="0.2">
      <c r="B398" s="174"/>
      <c r="D398" s="175" t="s">
        <v>161</v>
      </c>
      <c r="E398" s="176" t="s">
        <v>1</v>
      </c>
      <c r="F398" s="177" t="s">
        <v>585</v>
      </c>
      <c r="H398" s="176" t="s">
        <v>1</v>
      </c>
      <c r="I398" s="178"/>
      <c r="K398" s="212"/>
      <c r="L398" s="174"/>
      <c r="M398" s="179"/>
      <c r="N398" s="180"/>
      <c r="O398" s="180"/>
      <c r="P398" s="180"/>
      <c r="Q398" s="180"/>
      <c r="R398" s="180"/>
      <c r="S398" s="180"/>
      <c r="T398" s="181"/>
      <c r="AT398" s="176" t="s">
        <v>161</v>
      </c>
      <c r="AU398" s="176" t="s">
        <v>87</v>
      </c>
      <c r="AV398" s="13" t="s">
        <v>85</v>
      </c>
      <c r="AW398" s="13" t="s">
        <v>34</v>
      </c>
      <c r="AX398" s="13" t="s">
        <v>77</v>
      </c>
      <c r="AY398" s="176" t="s">
        <v>154</v>
      </c>
    </row>
    <row r="399" spans="1:65" s="13" customFormat="1" x14ac:dyDescent="0.2">
      <c r="B399" s="174"/>
      <c r="D399" s="175" t="s">
        <v>161</v>
      </c>
      <c r="E399" s="176" t="s">
        <v>1</v>
      </c>
      <c r="F399" s="177" t="s">
        <v>586</v>
      </c>
      <c r="H399" s="176" t="s">
        <v>1</v>
      </c>
      <c r="I399" s="178"/>
      <c r="K399" s="212"/>
      <c r="L399" s="174"/>
      <c r="M399" s="179"/>
      <c r="N399" s="180"/>
      <c r="O399" s="180"/>
      <c r="P399" s="180"/>
      <c r="Q399" s="180"/>
      <c r="R399" s="180"/>
      <c r="S399" s="180"/>
      <c r="T399" s="181"/>
      <c r="AT399" s="176" t="s">
        <v>161</v>
      </c>
      <c r="AU399" s="176" t="s">
        <v>87</v>
      </c>
      <c r="AV399" s="13" t="s">
        <v>85</v>
      </c>
      <c r="AW399" s="13" t="s">
        <v>34</v>
      </c>
      <c r="AX399" s="13" t="s">
        <v>77</v>
      </c>
      <c r="AY399" s="176" t="s">
        <v>154</v>
      </c>
    </row>
    <row r="400" spans="1:65" s="14" customFormat="1" x14ac:dyDescent="0.2">
      <c r="B400" s="182"/>
      <c r="D400" s="175" t="s">
        <v>161</v>
      </c>
      <c r="E400" s="183" t="s">
        <v>1</v>
      </c>
      <c r="F400" s="184" t="s">
        <v>587</v>
      </c>
      <c r="H400" s="185">
        <v>56.061</v>
      </c>
      <c r="I400" s="186"/>
      <c r="K400" s="213"/>
      <c r="L400" s="182"/>
      <c r="M400" s="187"/>
      <c r="N400" s="188"/>
      <c r="O400" s="188"/>
      <c r="P400" s="188"/>
      <c r="Q400" s="188"/>
      <c r="R400" s="188"/>
      <c r="S400" s="188"/>
      <c r="T400" s="189"/>
      <c r="AT400" s="183" t="s">
        <v>161</v>
      </c>
      <c r="AU400" s="183" t="s">
        <v>87</v>
      </c>
      <c r="AV400" s="14" t="s">
        <v>87</v>
      </c>
      <c r="AW400" s="14" t="s">
        <v>34</v>
      </c>
      <c r="AX400" s="14" t="s">
        <v>85</v>
      </c>
      <c r="AY400" s="183" t="s">
        <v>154</v>
      </c>
    </row>
    <row r="401" spans="1:65" s="2" customFormat="1" ht="16.5" customHeight="1" x14ac:dyDescent="0.2">
      <c r="A401" s="32"/>
      <c r="B401" s="160"/>
      <c r="C401" s="161" t="s">
        <v>266</v>
      </c>
      <c r="D401" s="161" t="s">
        <v>156</v>
      </c>
      <c r="E401" s="162" t="s">
        <v>588</v>
      </c>
      <c r="F401" s="163" t="s">
        <v>589</v>
      </c>
      <c r="G401" s="164" t="s">
        <v>159</v>
      </c>
      <c r="H401" s="165">
        <v>15.105</v>
      </c>
      <c r="I401" s="166"/>
      <c r="J401" s="167">
        <f>ROUND(I401*H401,2)</f>
        <v>0</v>
      </c>
      <c r="K401" s="211" t="s">
        <v>678</v>
      </c>
      <c r="L401" s="33"/>
      <c r="M401" s="168" t="s">
        <v>1</v>
      </c>
      <c r="N401" s="169" t="s">
        <v>42</v>
      </c>
      <c r="O401" s="58"/>
      <c r="P401" s="170">
        <f>O401*H401</f>
        <v>0</v>
      </c>
      <c r="Q401" s="170">
        <v>0.2024</v>
      </c>
      <c r="R401" s="170">
        <f>Q401*H401</f>
        <v>3.0572520000000001</v>
      </c>
      <c r="S401" s="170">
        <v>0</v>
      </c>
      <c r="T401" s="171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2" t="s">
        <v>160</v>
      </c>
      <c r="AT401" s="172" t="s">
        <v>156</v>
      </c>
      <c r="AU401" s="172" t="s">
        <v>87</v>
      </c>
      <c r="AY401" s="17" t="s">
        <v>154</v>
      </c>
      <c r="BE401" s="173">
        <f>IF(N401="základní",J401,0)</f>
        <v>0</v>
      </c>
      <c r="BF401" s="173">
        <f>IF(N401="snížená",J401,0)</f>
        <v>0</v>
      </c>
      <c r="BG401" s="173">
        <f>IF(N401="zákl. přenesená",J401,0)</f>
        <v>0</v>
      </c>
      <c r="BH401" s="173">
        <f>IF(N401="sníž. přenesená",J401,0)</f>
        <v>0</v>
      </c>
      <c r="BI401" s="173">
        <f>IF(N401="nulová",J401,0)</f>
        <v>0</v>
      </c>
      <c r="BJ401" s="17" t="s">
        <v>85</v>
      </c>
      <c r="BK401" s="173">
        <f>ROUND(I401*H401,2)</f>
        <v>0</v>
      </c>
      <c r="BL401" s="17" t="s">
        <v>160</v>
      </c>
      <c r="BM401" s="172" t="s">
        <v>590</v>
      </c>
    </row>
    <row r="402" spans="1:65" s="13" customFormat="1" x14ac:dyDescent="0.2">
      <c r="B402" s="174"/>
      <c r="D402" s="175" t="s">
        <v>161</v>
      </c>
      <c r="E402" s="176" t="s">
        <v>1</v>
      </c>
      <c r="F402" s="177" t="s">
        <v>479</v>
      </c>
      <c r="H402" s="176" t="s">
        <v>1</v>
      </c>
      <c r="I402" s="178"/>
      <c r="K402" s="212"/>
      <c r="L402" s="174"/>
      <c r="M402" s="179"/>
      <c r="N402" s="180"/>
      <c r="O402" s="180"/>
      <c r="P402" s="180"/>
      <c r="Q402" s="180"/>
      <c r="R402" s="180"/>
      <c r="S402" s="180"/>
      <c r="T402" s="181"/>
      <c r="AT402" s="176" t="s">
        <v>161</v>
      </c>
      <c r="AU402" s="176" t="s">
        <v>87</v>
      </c>
      <c r="AV402" s="13" t="s">
        <v>85</v>
      </c>
      <c r="AW402" s="13" t="s">
        <v>34</v>
      </c>
      <c r="AX402" s="13" t="s">
        <v>77</v>
      </c>
      <c r="AY402" s="176" t="s">
        <v>154</v>
      </c>
    </row>
    <row r="403" spans="1:65" s="13" customFormat="1" x14ac:dyDescent="0.2">
      <c r="B403" s="174"/>
      <c r="D403" s="175" t="s">
        <v>161</v>
      </c>
      <c r="E403" s="176" t="s">
        <v>1</v>
      </c>
      <c r="F403" s="177" t="s">
        <v>570</v>
      </c>
      <c r="H403" s="176" t="s">
        <v>1</v>
      </c>
      <c r="I403" s="178"/>
      <c r="K403" s="212"/>
      <c r="L403" s="174"/>
      <c r="M403" s="179"/>
      <c r="N403" s="180"/>
      <c r="O403" s="180"/>
      <c r="P403" s="180"/>
      <c r="Q403" s="180"/>
      <c r="R403" s="180"/>
      <c r="S403" s="180"/>
      <c r="T403" s="181"/>
      <c r="AT403" s="176" t="s">
        <v>161</v>
      </c>
      <c r="AU403" s="176" t="s">
        <v>87</v>
      </c>
      <c r="AV403" s="13" t="s">
        <v>85</v>
      </c>
      <c r="AW403" s="13" t="s">
        <v>34</v>
      </c>
      <c r="AX403" s="13" t="s">
        <v>77</v>
      </c>
      <c r="AY403" s="176" t="s">
        <v>154</v>
      </c>
    </row>
    <row r="404" spans="1:65" s="14" customFormat="1" x14ac:dyDescent="0.2">
      <c r="B404" s="182"/>
      <c r="D404" s="175" t="s">
        <v>161</v>
      </c>
      <c r="E404" s="183" t="s">
        <v>1</v>
      </c>
      <c r="F404" s="184" t="s">
        <v>591</v>
      </c>
      <c r="H404" s="185">
        <v>15.105</v>
      </c>
      <c r="I404" s="186"/>
      <c r="K404" s="213"/>
      <c r="L404" s="182"/>
      <c r="M404" s="187"/>
      <c r="N404" s="188"/>
      <c r="O404" s="188"/>
      <c r="P404" s="188"/>
      <c r="Q404" s="188"/>
      <c r="R404" s="188"/>
      <c r="S404" s="188"/>
      <c r="T404" s="189"/>
      <c r="AT404" s="183" t="s">
        <v>161</v>
      </c>
      <c r="AU404" s="183" t="s">
        <v>87</v>
      </c>
      <c r="AV404" s="14" t="s">
        <v>87</v>
      </c>
      <c r="AW404" s="14" t="s">
        <v>34</v>
      </c>
      <c r="AX404" s="14" t="s">
        <v>85</v>
      </c>
      <c r="AY404" s="183" t="s">
        <v>154</v>
      </c>
    </row>
    <row r="405" spans="1:65" s="2" customFormat="1" ht="16.5" customHeight="1" x14ac:dyDescent="0.2">
      <c r="A405" s="32"/>
      <c r="B405" s="160"/>
      <c r="C405" s="161" t="s">
        <v>272</v>
      </c>
      <c r="D405" s="161" t="s">
        <v>156</v>
      </c>
      <c r="E405" s="162" t="s">
        <v>592</v>
      </c>
      <c r="F405" s="163" t="s">
        <v>593</v>
      </c>
      <c r="G405" s="164" t="s">
        <v>159</v>
      </c>
      <c r="H405" s="165">
        <v>1.2</v>
      </c>
      <c r="I405" s="166"/>
      <c r="J405" s="167">
        <f>ROUND(I405*H405,2)</f>
        <v>0</v>
      </c>
      <c r="K405" s="211" t="s">
        <v>678</v>
      </c>
      <c r="L405" s="33"/>
      <c r="M405" s="168" t="s">
        <v>1</v>
      </c>
      <c r="N405" s="169" t="s">
        <v>42</v>
      </c>
      <c r="O405" s="58"/>
      <c r="P405" s="170">
        <f>O405*H405</f>
        <v>0</v>
      </c>
      <c r="Q405" s="170">
        <v>0.60721000000000003</v>
      </c>
      <c r="R405" s="170">
        <f>Q405*H405</f>
        <v>0.72865199999999997</v>
      </c>
      <c r="S405" s="170">
        <v>0</v>
      </c>
      <c r="T405" s="17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2" t="s">
        <v>160</v>
      </c>
      <c r="AT405" s="172" t="s">
        <v>156</v>
      </c>
      <c r="AU405" s="172" t="s">
        <v>87</v>
      </c>
      <c r="AY405" s="17" t="s">
        <v>154</v>
      </c>
      <c r="BE405" s="173">
        <f>IF(N405="základní",J405,0)</f>
        <v>0</v>
      </c>
      <c r="BF405" s="173">
        <f>IF(N405="snížená",J405,0)</f>
        <v>0</v>
      </c>
      <c r="BG405" s="173">
        <f>IF(N405="zákl. přenesená",J405,0)</f>
        <v>0</v>
      </c>
      <c r="BH405" s="173">
        <f>IF(N405="sníž. přenesená",J405,0)</f>
        <v>0</v>
      </c>
      <c r="BI405" s="173">
        <f>IF(N405="nulová",J405,0)</f>
        <v>0</v>
      </c>
      <c r="BJ405" s="17" t="s">
        <v>85</v>
      </c>
      <c r="BK405" s="173">
        <f>ROUND(I405*H405,2)</f>
        <v>0</v>
      </c>
      <c r="BL405" s="17" t="s">
        <v>160</v>
      </c>
      <c r="BM405" s="172" t="s">
        <v>594</v>
      </c>
    </row>
    <row r="406" spans="1:65" s="13" customFormat="1" x14ac:dyDescent="0.2">
      <c r="B406" s="174"/>
      <c r="D406" s="175" t="s">
        <v>161</v>
      </c>
      <c r="E406" s="176" t="s">
        <v>1</v>
      </c>
      <c r="F406" s="177" t="s">
        <v>479</v>
      </c>
      <c r="H406" s="176" t="s">
        <v>1</v>
      </c>
      <c r="I406" s="178"/>
      <c r="K406" s="212"/>
      <c r="L406" s="174"/>
      <c r="M406" s="179"/>
      <c r="N406" s="180"/>
      <c r="O406" s="180"/>
      <c r="P406" s="180"/>
      <c r="Q406" s="180"/>
      <c r="R406" s="180"/>
      <c r="S406" s="180"/>
      <c r="T406" s="181"/>
      <c r="AT406" s="176" t="s">
        <v>161</v>
      </c>
      <c r="AU406" s="176" t="s">
        <v>87</v>
      </c>
      <c r="AV406" s="13" t="s">
        <v>85</v>
      </c>
      <c r="AW406" s="13" t="s">
        <v>34</v>
      </c>
      <c r="AX406" s="13" t="s">
        <v>77</v>
      </c>
      <c r="AY406" s="176" t="s">
        <v>154</v>
      </c>
    </row>
    <row r="407" spans="1:65" s="13" customFormat="1" x14ac:dyDescent="0.2">
      <c r="B407" s="174"/>
      <c r="D407" s="175" t="s">
        <v>161</v>
      </c>
      <c r="E407" s="176" t="s">
        <v>1</v>
      </c>
      <c r="F407" s="177" t="s">
        <v>570</v>
      </c>
      <c r="H407" s="176" t="s">
        <v>1</v>
      </c>
      <c r="I407" s="178"/>
      <c r="K407" s="212"/>
      <c r="L407" s="174"/>
      <c r="M407" s="179"/>
      <c r="N407" s="180"/>
      <c r="O407" s="180"/>
      <c r="P407" s="180"/>
      <c r="Q407" s="180"/>
      <c r="R407" s="180"/>
      <c r="S407" s="180"/>
      <c r="T407" s="181"/>
      <c r="AT407" s="176" t="s">
        <v>161</v>
      </c>
      <c r="AU407" s="176" t="s">
        <v>87</v>
      </c>
      <c r="AV407" s="13" t="s">
        <v>85</v>
      </c>
      <c r="AW407" s="13" t="s">
        <v>34</v>
      </c>
      <c r="AX407" s="13" t="s">
        <v>77</v>
      </c>
      <c r="AY407" s="176" t="s">
        <v>154</v>
      </c>
    </row>
    <row r="408" spans="1:65" s="14" customFormat="1" x14ac:dyDescent="0.2">
      <c r="B408" s="182"/>
      <c r="D408" s="175" t="s">
        <v>161</v>
      </c>
      <c r="E408" s="183" t="s">
        <v>1</v>
      </c>
      <c r="F408" s="184" t="s">
        <v>595</v>
      </c>
      <c r="H408" s="185">
        <v>1.2</v>
      </c>
      <c r="I408" s="186"/>
      <c r="K408" s="213"/>
      <c r="L408" s="182"/>
      <c r="M408" s="187"/>
      <c r="N408" s="188"/>
      <c r="O408" s="188"/>
      <c r="P408" s="188"/>
      <c r="Q408" s="188"/>
      <c r="R408" s="188"/>
      <c r="S408" s="188"/>
      <c r="T408" s="189"/>
      <c r="AT408" s="183" t="s">
        <v>161</v>
      </c>
      <c r="AU408" s="183" t="s">
        <v>87</v>
      </c>
      <c r="AV408" s="14" t="s">
        <v>87</v>
      </c>
      <c r="AW408" s="14" t="s">
        <v>34</v>
      </c>
      <c r="AX408" s="14" t="s">
        <v>85</v>
      </c>
      <c r="AY408" s="183" t="s">
        <v>154</v>
      </c>
    </row>
    <row r="409" spans="1:65" s="2" customFormat="1" ht="16.5" customHeight="1" x14ac:dyDescent="0.2">
      <c r="A409" s="32"/>
      <c r="B409" s="160"/>
      <c r="C409" s="161" t="s">
        <v>276</v>
      </c>
      <c r="D409" s="161" t="s">
        <v>156</v>
      </c>
      <c r="E409" s="162" t="s">
        <v>351</v>
      </c>
      <c r="F409" s="163" t="s">
        <v>352</v>
      </c>
      <c r="G409" s="164" t="s">
        <v>159</v>
      </c>
      <c r="H409" s="165">
        <v>2084.5</v>
      </c>
      <c r="I409" s="166"/>
      <c r="J409" s="167">
        <f>ROUND(I409*H409,2)</f>
        <v>0</v>
      </c>
      <c r="K409" s="211" t="s">
        <v>678</v>
      </c>
      <c r="L409" s="33"/>
      <c r="M409" s="168" t="s">
        <v>1</v>
      </c>
      <c r="N409" s="169" t="s">
        <v>42</v>
      </c>
      <c r="O409" s="58"/>
      <c r="P409" s="170">
        <f>O409*H409</f>
        <v>0</v>
      </c>
      <c r="Q409" s="170">
        <v>0.4153</v>
      </c>
      <c r="R409" s="170">
        <f>Q409*H409</f>
        <v>865.69285000000002</v>
      </c>
      <c r="S409" s="170">
        <v>0</v>
      </c>
      <c r="T409" s="171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2" t="s">
        <v>160</v>
      </c>
      <c r="AT409" s="172" t="s">
        <v>156</v>
      </c>
      <c r="AU409" s="172" t="s">
        <v>87</v>
      </c>
      <c r="AY409" s="17" t="s">
        <v>154</v>
      </c>
      <c r="BE409" s="173">
        <f>IF(N409="základní",J409,0)</f>
        <v>0</v>
      </c>
      <c r="BF409" s="173">
        <f>IF(N409="snížená",J409,0)</f>
        <v>0</v>
      </c>
      <c r="BG409" s="173">
        <f>IF(N409="zákl. přenesená",J409,0)</f>
        <v>0</v>
      </c>
      <c r="BH409" s="173">
        <f>IF(N409="sníž. přenesená",J409,0)</f>
        <v>0</v>
      </c>
      <c r="BI409" s="173">
        <f>IF(N409="nulová",J409,0)</f>
        <v>0</v>
      </c>
      <c r="BJ409" s="17" t="s">
        <v>85</v>
      </c>
      <c r="BK409" s="173">
        <f>ROUND(I409*H409,2)</f>
        <v>0</v>
      </c>
      <c r="BL409" s="17" t="s">
        <v>160</v>
      </c>
      <c r="BM409" s="172" t="s">
        <v>596</v>
      </c>
    </row>
    <row r="410" spans="1:65" s="13" customFormat="1" x14ac:dyDescent="0.2">
      <c r="B410" s="174"/>
      <c r="D410" s="175" t="s">
        <v>161</v>
      </c>
      <c r="E410" s="176" t="s">
        <v>1</v>
      </c>
      <c r="F410" s="177" t="s">
        <v>462</v>
      </c>
      <c r="H410" s="176" t="s">
        <v>1</v>
      </c>
      <c r="I410" s="178"/>
      <c r="K410" s="212"/>
      <c r="L410" s="174"/>
      <c r="M410" s="179"/>
      <c r="N410" s="180"/>
      <c r="O410" s="180"/>
      <c r="P410" s="180"/>
      <c r="Q410" s="180"/>
      <c r="R410" s="180"/>
      <c r="S410" s="180"/>
      <c r="T410" s="181"/>
      <c r="AT410" s="176" t="s">
        <v>161</v>
      </c>
      <c r="AU410" s="176" t="s">
        <v>87</v>
      </c>
      <c r="AV410" s="13" t="s">
        <v>85</v>
      </c>
      <c r="AW410" s="13" t="s">
        <v>34</v>
      </c>
      <c r="AX410" s="13" t="s">
        <v>77</v>
      </c>
      <c r="AY410" s="176" t="s">
        <v>154</v>
      </c>
    </row>
    <row r="411" spans="1:65" s="13" customFormat="1" x14ac:dyDescent="0.2">
      <c r="B411" s="174"/>
      <c r="D411" s="175" t="s">
        <v>161</v>
      </c>
      <c r="E411" s="176" t="s">
        <v>1</v>
      </c>
      <c r="F411" s="177" t="s">
        <v>597</v>
      </c>
      <c r="H411" s="176" t="s">
        <v>1</v>
      </c>
      <c r="I411" s="178"/>
      <c r="K411" s="212"/>
      <c r="L411" s="174"/>
      <c r="M411" s="179"/>
      <c r="N411" s="180"/>
      <c r="O411" s="180"/>
      <c r="P411" s="180"/>
      <c r="Q411" s="180"/>
      <c r="R411" s="180"/>
      <c r="S411" s="180"/>
      <c r="T411" s="181"/>
      <c r="AT411" s="176" t="s">
        <v>161</v>
      </c>
      <c r="AU411" s="176" t="s">
        <v>87</v>
      </c>
      <c r="AV411" s="13" t="s">
        <v>85</v>
      </c>
      <c r="AW411" s="13" t="s">
        <v>34</v>
      </c>
      <c r="AX411" s="13" t="s">
        <v>77</v>
      </c>
      <c r="AY411" s="176" t="s">
        <v>154</v>
      </c>
    </row>
    <row r="412" spans="1:65" s="14" customFormat="1" x14ac:dyDescent="0.2">
      <c r="B412" s="182"/>
      <c r="D412" s="175" t="s">
        <v>161</v>
      </c>
      <c r="E412" s="183" t="s">
        <v>1</v>
      </c>
      <c r="F412" s="184" t="s">
        <v>598</v>
      </c>
      <c r="H412" s="185">
        <v>2060</v>
      </c>
      <c r="I412" s="186"/>
      <c r="K412" s="213"/>
      <c r="L412" s="182"/>
      <c r="M412" s="187"/>
      <c r="N412" s="188"/>
      <c r="O412" s="188"/>
      <c r="P412" s="188"/>
      <c r="Q412" s="188"/>
      <c r="R412" s="188"/>
      <c r="S412" s="188"/>
      <c r="T412" s="189"/>
      <c r="AT412" s="183" t="s">
        <v>161</v>
      </c>
      <c r="AU412" s="183" t="s">
        <v>87</v>
      </c>
      <c r="AV412" s="14" t="s">
        <v>87</v>
      </c>
      <c r="AW412" s="14" t="s">
        <v>34</v>
      </c>
      <c r="AX412" s="14" t="s">
        <v>77</v>
      </c>
      <c r="AY412" s="183" t="s">
        <v>154</v>
      </c>
    </row>
    <row r="413" spans="1:65" s="13" customFormat="1" x14ac:dyDescent="0.2">
      <c r="B413" s="174"/>
      <c r="D413" s="175" t="s">
        <v>161</v>
      </c>
      <c r="E413" s="176" t="s">
        <v>1</v>
      </c>
      <c r="F413" s="177" t="s">
        <v>269</v>
      </c>
      <c r="H413" s="176" t="s">
        <v>1</v>
      </c>
      <c r="I413" s="178"/>
      <c r="K413" s="212"/>
      <c r="L413" s="174"/>
      <c r="M413" s="179"/>
      <c r="N413" s="180"/>
      <c r="O413" s="180"/>
      <c r="P413" s="180"/>
      <c r="Q413" s="180"/>
      <c r="R413" s="180"/>
      <c r="S413" s="180"/>
      <c r="T413" s="181"/>
      <c r="AT413" s="176" t="s">
        <v>161</v>
      </c>
      <c r="AU413" s="176" t="s">
        <v>87</v>
      </c>
      <c r="AV413" s="13" t="s">
        <v>85</v>
      </c>
      <c r="AW413" s="13" t="s">
        <v>34</v>
      </c>
      <c r="AX413" s="13" t="s">
        <v>77</v>
      </c>
      <c r="AY413" s="176" t="s">
        <v>154</v>
      </c>
    </row>
    <row r="414" spans="1:65" s="13" customFormat="1" x14ac:dyDescent="0.2">
      <c r="B414" s="174"/>
      <c r="D414" s="175" t="s">
        <v>161</v>
      </c>
      <c r="E414" s="176" t="s">
        <v>1</v>
      </c>
      <c r="F414" s="177" t="s">
        <v>372</v>
      </c>
      <c r="H414" s="176" t="s">
        <v>1</v>
      </c>
      <c r="I414" s="178"/>
      <c r="K414" s="212"/>
      <c r="L414" s="174"/>
      <c r="M414" s="179"/>
      <c r="N414" s="180"/>
      <c r="O414" s="180"/>
      <c r="P414" s="180"/>
      <c r="Q414" s="180"/>
      <c r="R414" s="180"/>
      <c r="S414" s="180"/>
      <c r="T414" s="181"/>
      <c r="AT414" s="176" t="s">
        <v>161</v>
      </c>
      <c r="AU414" s="176" t="s">
        <v>87</v>
      </c>
      <c r="AV414" s="13" t="s">
        <v>85</v>
      </c>
      <c r="AW414" s="13" t="s">
        <v>34</v>
      </c>
      <c r="AX414" s="13" t="s">
        <v>77</v>
      </c>
      <c r="AY414" s="176" t="s">
        <v>154</v>
      </c>
    </row>
    <row r="415" spans="1:65" s="14" customFormat="1" x14ac:dyDescent="0.2">
      <c r="B415" s="182"/>
      <c r="D415" s="175" t="s">
        <v>161</v>
      </c>
      <c r="E415" s="183" t="s">
        <v>1</v>
      </c>
      <c r="F415" s="184" t="s">
        <v>530</v>
      </c>
      <c r="H415" s="185">
        <v>13.5</v>
      </c>
      <c r="I415" s="186"/>
      <c r="K415" s="213"/>
      <c r="L415" s="182"/>
      <c r="M415" s="187"/>
      <c r="N415" s="188"/>
      <c r="O415" s="188"/>
      <c r="P415" s="188"/>
      <c r="Q415" s="188"/>
      <c r="R415" s="188"/>
      <c r="S415" s="188"/>
      <c r="T415" s="189"/>
      <c r="AT415" s="183" t="s">
        <v>161</v>
      </c>
      <c r="AU415" s="183" t="s">
        <v>87</v>
      </c>
      <c r="AV415" s="14" t="s">
        <v>87</v>
      </c>
      <c r="AW415" s="14" t="s">
        <v>34</v>
      </c>
      <c r="AX415" s="14" t="s">
        <v>77</v>
      </c>
      <c r="AY415" s="183" t="s">
        <v>154</v>
      </c>
    </row>
    <row r="416" spans="1:65" s="13" customFormat="1" x14ac:dyDescent="0.2">
      <c r="B416" s="174"/>
      <c r="D416" s="175" t="s">
        <v>161</v>
      </c>
      <c r="E416" s="176" t="s">
        <v>1</v>
      </c>
      <c r="F416" s="177" t="s">
        <v>531</v>
      </c>
      <c r="H416" s="176" t="s">
        <v>1</v>
      </c>
      <c r="I416" s="178"/>
      <c r="K416" s="212"/>
      <c r="L416" s="174"/>
      <c r="M416" s="179"/>
      <c r="N416" s="180"/>
      <c r="O416" s="180"/>
      <c r="P416" s="180"/>
      <c r="Q416" s="180"/>
      <c r="R416" s="180"/>
      <c r="S416" s="180"/>
      <c r="T416" s="181"/>
      <c r="AT416" s="176" t="s">
        <v>161</v>
      </c>
      <c r="AU416" s="176" t="s">
        <v>87</v>
      </c>
      <c r="AV416" s="13" t="s">
        <v>85</v>
      </c>
      <c r="AW416" s="13" t="s">
        <v>34</v>
      </c>
      <c r="AX416" s="13" t="s">
        <v>77</v>
      </c>
      <c r="AY416" s="176" t="s">
        <v>154</v>
      </c>
    </row>
    <row r="417" spans="1:65" s="14" customFormat="1" x14ac:dyDescent="0.2">
      <c r="B417" s="182"/>
      <c r="D417" s="175" t="s">
        <v>161</v>
      </c>
      <c r="E417" s="183" t="s">
        <v>1</v>
      </c>
      <c r="F417" s="184" t="s">
        <v>270</v>
      </c>
      <c r="H417" s="185">
        <v>5.5</v>
      </c>
      <c r="I417" s="186"/>
      <c r="K417" s="213"/>
      <c r="L417" s="182"/>
      <c r="M417" s="187"/>
      <c r="N417" s="188"/>
      <c r="O417" s="188"/>
      <c r="P417" s="188"/>
      <c r="Q417" s="188"/>
      <c r="R417" s="188"/>
      <c r="S417" s="188"/>
      <c r="T417" s="189"/>
      <c r="AT417" s="183" t="s">
        <v>161</v>
      </c>
      <c r="AU417" s="183" t="s">
        <v>87</v>
      </c>
      <c r="AV417" s="14" t="s">
        <v>87</v>
      </c>
      <c r="AW417" s="14" t="s">
        <v>34</v>
      </c>
      <c r="AX417" s="14" t="s">
        <v>77</v>
      </c>
      <c r="AY417" s="183" t="s">
        <v>154</v>
      </c>
    </row>
    <row r="418" spans="1:65" s="13" customFormat="1" x14ac:dyDescent="0.2">
      <c r="B418" s="174"/>
      <c r="D418" s="175" t="s">
        <v>161</v>
      </c>
      <c r="E418" s="176" t="s">
        <v>1</v>
      </c>
      <c r="F418" s="177" t="s">
        <v>532</v>
      </c>
      <c r="H418" s="176" t="s">
        <v>1</v>
      </c>
      <c r="I418" s="178"/>
      <c r="K418" s="212"/>
      <c r="L418" s="174"/>
      <c r="M418" s="179"/>
      <c r="N418" s="180"/>
      <c r="O418" s="180"/>
      <c r="P418" s="180"/>
      <c r="Q418" s="180"/>
      <c r="R418" s="180"/>
      <c r="S418" s="180"/>
      <c r="T418" s="181"/>
      <c r="AT418" s="176" t="s">
        <v>161</v>
      </c>
      <c r="AU418" s="176" t="s">
        <v>87</v>
      </c>
      <c r="AV418" s="13" t="s">
        <v>85</v>
      </c>
      <c r="AW418" s="13" t="s">
        <v>34</v>
      </c>
      <c r="AX418" s="13" t="s">
        <v>77</v>
      </c>
      <c r="AY418" s="176" t="s">
        <v>154</v>
      </c>
    </row>
    <row r="419" spans="1:65" s="14" customFormat="1" x14ac:dyDescent="0.2">
      <c r="B419" s="182"/>
      <c r="D419" s="175" t="s">
        <v>161</v>
      </c>
      <c r="E419" s="183" t="s">
        <v>1</v>
      </c>
      <c r="F419" s="184" t="s">
        <v>533</v>
      </c>
      <c r="H419" s="185">
        <v>5.5</v>
      </c>
      <c r="I419" s="186"/>
      <c r="K419" s="213"/>
      <c r="L419" s="182"/>
      <c r="M419" s="187"/>
      <c r="N419" s="188"/>
      <c r="O419" s="188"/>
      <c r="P419" s="188"/>
      <c r="Q419" s="188"/>
      <c r="R419" s="188"/>
      <c r="S419" s="188"/>
      <c r="T419" s="189"/>
      <c r="AT419" s="183" t="s">
        <v>161</v>
      </c>
      <c r="AU419" s="183" t="s">
        <v>87</v>
      </c>
      <c r="AV419" s="14" t="s">
        <v>87</v>
      </c>
      <c r="AW419" s="14" t="s">
        <v>34</v>
      </c>
      <c r="AX419" s="14" t="s">
        <v>77</v>
      </c>
      <c r="AY419" s="183" t="s">
        <v>154</v>
      </c>
    </row>
    <row r="420" spans="1:65" s="15" customFormat="1" x14ac:dyDescent="0.2">
      <c r="B420" s="190"/>
      <c r="D420" s="175" t="s">
        <v>161</v>
      </c>
      <c r="E420" s="191" t="s">
        <v>1</v>
      </c>
      <c r="F420" s="192" t="s">
        <v>165</v>
      </c>
      <c r="H420" s="193">
        <v>2084.5</v>
      </c>
      <c r="I420" s="194"/>
      <c r="K420" s="214"/>
      <c r="L420" s="190"/>
      <c r="M420" s="195"/>
      <c r="N420" s="196"/>
      <c r="O420" s="196"/>
      <c r="P420" s="196"/>
      <c r="Q420" s="196"/>
      <c r="R420" s="196"/>
      <c r="S420" s="196"/>
      <c r="T420" s="197"/>
      <c r="AT420" s="191" t="s">
        <v>161</v>
      </c>
      <c r="AU420" s="191" t="s">
        <v>87</v>
      </c>
      <c r="AV420" s="15" t="s">
        <v>160</v>
      </c>
      <c r="AW420" s="15" t="s">
        <v>34</v>
      </c>
      <c r="AX420" s="15" t="s">
        <v>85</v>
      </c>
      <c r="AY420" s="191" t="s">
        <v>154</v>
      </c>
    </row>
    <row r="421" spans="1:65" s="2" customFormat="1" ht="16.5" customHeight="1" x14ac:dyDescent="0.2">
      <c r="A421" s="32"/>
      <c r="B421" s="160"/>
      <c r="C421" s="161" t="s">
        <v>277</v>
      </c>
      <c r="D421" s="161" t="s">
        <v>156</v>
      </c>
      <c r="E421" s="162" t="s">
        <v>355</v>
      </c>
      <c r="F421" s="163" t="s">
        <v>356</v>
      </c>
      <c r="G421" s="164" t="s">
        <v>159</v>
      </c>
      <c r="H421" s="165">
        <v>2234.5</v>
      </c>
      <c r="I421" s="166"/>
      <c r="J421" s="167">
        <f>ROUND(I421*H421,2)</f>
        <v>0</v>
      </c>
      <c r="K421" s="211" t="s">
        <v>678</v>
      </c>
      <c r="L421" s="33"/>
      <c r="M421" s="168" t="s">
        <v>1</v>
      </c>
      <c r="N421" s="169" t="s">
        <v>42</v>
      </c>
      <c r="O421" s="58"/>
      <c r="P421" s="170">
        <f>O421*H421</f>
        <v>0</v>
      </c>
      <c r="Q421" s="170">
        <v>0.378</v>
      </c>
      <c r="R421" s="170">
        <f>Q421*H421</f>
        <v>844.64099999999996</v>
      </c>
      <c r="S421" s="170">
        <v>0</v>
      </c>
      <c r="T421" s="171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2" t="s">
        <v>160</v>
      </c>
      <c r="AT421" s="172" t="s">
        <v>156</v>
      </c>
      <c r="AU421" s="172" t="s">
        <v>87</v>
      </c>
      <c r="AY421" s="17" t="s">
        <v>154</v>
      </c>
      <c r="BE421" s="173">
        <f>IF(N421="základní",J421,0)</f>
        <v>0</v>
      </c>
      <c r="BF421" s="173">
        <f>IF(N421="snížená",J421,0)</f>
        <v>0</v>
      </c>
      <c r="BG421" s="173">
        <f>IF(N421="zákl. přenesená",J421,0)</f>
        <v>0</v>
      </c>
      <c r="BH421" s="173">
        <f>IF(N421="sníž. přenesená",J421,0)</f>
        <v>0</v>
      </c>
      <c r="BI421" s="173">
        <f>IF(N421="nulová",J421,0)</f>
        <v>0</v>
      </c>
      <c r="BJ421" s="17" t="s">
        <v>85</v>
      </c>
      <c r="BK421" s="173">
        <f>ROUND(I421*H421,2)</f>
        <v>0</v>
      </c>
      <c r="BL421" s="17" t="s">
        <v>160</v>
      </c>
      <c r="BM421" s="172" t="s">
        <v>599</v>
      </c>
    </row>
    <row r="422" spans="1:65" s="13" customFormat="1" x14ac:dyDescent="0.2">
      <c r="B422" s="174"/>
      <c r="D422" s="175" t="s">
        <v>161</v>
      </c>
      <c r="E422" s="176" t="s">
        <v>1</v>
      </c>
      <c r="F422" s="177" t="s">
        <v>462</v>
      </c>
      <c r="H422" s="176" t="s">
        <v>1</v>
      </c>
      <c r="I422" s="178"/>
      <c r="K422" s="212"/>
      <c r="L422" s="174"/>
      <c r="M422" s="179"/>
      <c r="N422" s="180"/>
      <c r="O422" s="180"/>
      <c r="P422" s="180"/>
      <c r="Q422" s="180"/>
      <c r="R422" s="180"/>
      <c r="S422" s="180"/>
      <c r="T422" s="181"/>
      <c r="AT422" s="176" t="s">
        <v>161</v>
      </c>
      <c r="AU422" s="176" t="s">
        <v>87</v>
      </c>
      <c r="AV422" s="13" t="s">
        <v>85</v>
      </c>
      <c r="AW422" s="13" t="s">
        <v>34</v>
      </c>
      <c r="AX422" s="13" t="s">
        <v>77</v>
      </c>
      <c r="AY422" s="176" t="s">
        <v>154</v>
      </c>
    </row>
    <row r="423" spans="1:65" s="13" customFormat="1" x14ac:dyDescent="0.2">
      <c r="B423" s="174"/>
      <c r="D423" s="175" t="s">
        <v>161</v>
      </c>
      <c r="E423" s="176" t="s">
        <v>1</v>
      </c>
      <c r="F423" s="177" t="s">
        <v>600</v>
      </c>
      <c r="H423" s="176" t="s">
        <v>1</v>
      </c>
      <c r="I423" s="178"/>
      <c r="K423" s="212"/>
      <c r="L423" s="174"/>
      <c r="M423" s="179"/>
      <c r="N423" s="180"/>
      <c r="O423" s="180"/>
      <c r="P423" s="180"/>
      <c r="Q423" s="180"/>
      <c r="R423" s="180"/>
      <c r="S423" s="180"/>
      <c r="T423" s="181"/>
      <c r="AT423" s="176" t="s">
        <v>161</v>
      </c>
      <c r="AU423" s="176" t="s">
        <v>87</v>
      </c>
      <c r="AV423" s="13" t="s">
        <v>85</v>
      </c>
      <c r="AW423" s="13" t="s">
        <v>34</v>
      </c>
      <c r="AX423" s="13" t="s">
        <v>77</v>
      </c>
      <c r="AY423" s="176" t="s">
        <v>154</v>
      </c>
    </row>
    <row r="424" spans="1:65" s="14" customFormat="1" x14ac:dyDescent="0.2">
      <c r="B424" s="182"/>
      <c r="D424" s="175" t="s">
        <v>161</v>
      </c>
      <c r="E424" s="183" t="s">
        <v>1</v>
      </c>
      <c r="F424" s="184" t="s">
        <v>601</v>
      </c>
      <c r="H424" s="185">
        <v>2210</v>
      </c>
      <c r="I424" s="186"/>
      <c r="K424" s="213"/>
      <c r="L424" s="182"/>
      <c r="M424" s="187"/>
      <c r="N424" s="188"/>
      <c r="O424" s="188"/>
      <c r="P424" s="188"/>
      <c r="Q424" s="188"/>
      <c r="R424" s="188"/>
      <c r="S424" s="188"/>
      <c r="T424" s="189"/>
      <c r="AT424" s="183" t="s">
        <v>161</v>
      </c>
      <c r="AU424" s="183" t="s">
        <v>87</v>
      </c>
      <c r="AV424" s="14" t="s">
        <v>87</v>
      </c>
      <c r="AW424" s="14" t="s">
        <v>34</v>
      </c>
      <c r="AX424" s="14" t="s">
        <v>77</v>
      </c>
      <c r="AY424" s="183" t="s">
        <v>154</v>
      </c>
    </row>
    <row r="425" spans="1:65" s="13" customFormat="1" x14ac:dyDescent="0.2">
      <c r="B425" s="174"/>
      <c r="D425" s="175" t="s">
        <v>161</v>
      </c>
      <c r="E425" s="176" t="s">
        <v>1</v>
      </c>
      <c r="F425" s="177" t="s">
        <v>269</v>
      </c>
      <c r="H425" s="176" t="s">
        <v>1</v>
      </c>
      <c r="I425" s="178"/>
      <c r="K425" s="212"/>
      <c r="L425" s="174"/>
      <c r="M425" s="179"/>
      <c r="N425" s="180"/>
      <c r="O425" s="180"/>
      <c r="P425" s="180"/>
      <c r="Q425" s="180"/>
      <c r="R425" s="180"/>
      <c r="S425" s="180"/>
      <c r="T425" s="181"/>
      <c r="AT425" s="176" t="s">
        <v>161</v>
      </c>
      <c r="AU425" s="176" t="s">
        <v>87</v>
      </c>
      <c r="AV425" s="13" t="s">
        <v>85</v>
      </c>
      <c r="AW425" s="13" t="s">
        <v>34</v>
      </c>
      <c r="AX425" s="13" t="s">
        <v>77</v>
      </c>
      <c r="AY425" s="176" t="s">
        <v>154</v>
      </c>
    </row>
    <row r="426" spans="1:65" s="13" customFormat="1" x14ac:dyDescent="0.2">
      <c r="B426" s="174"/>
      <c r="D426" s="175" t="s">
        <v>161</v>
      </c>
      <c r="E426" s="176" t="s">
        <v>1</v>
      </c>
      <c r="F426" s="177" t="s">
        <v>372</v>
      </c>
      <c r="H426" s="176" t="s">
        <v>1</v>
      </c>
      <c r="I426" s="178"/>
      <c r="K426" s="212"/>
      <c r="L426" s="174"/>
      <c r="M426" s="179"/>
      <c r="N426" s="180"/>
      <c r="O426" s="180"/>
      <c r="P426" s="180"/>
      <c r="Q426" s="180"/>
      <c r="R426" s="180"/>
      <c r="S426" s="180"/>
      <c r="T426" s="181"/>
      <c r="AT426" s="176" t="s">
        <v>161</v>
      </c>
      <c r="AU426" s="176" t="s">
        <v>87</v>
      </c>
      <c r="AV426" s="13" t="s">
        <v>85</v>
      </c>
      <c r="AW426" s="13" t="s">
        <v>34</v>
      </c>
      <c r="AX426" s="13" t="s">
        <v>77</v>
      </c>
      <c r="AY426" s="176" t="s">
        <v>154</v>
      </c>
    </row>
    <row r="427" spans="1:65" s="14" customFormat="1" x14ac:dyDescent="0.2">
      <c r="B427" s="182"/>
      <c r="D427" s="175" t="s">
        <v>161</v>
      </c>
      <c r="E427" s="183" t="s">
        <v>1</v>
      </c>
      <c r="F427" s="184" t="s">
        <v>530</v>
      </c>
      <c r="H427" s="185">
        <v>13.5</v>
      </c>
      <c r="I427" s="186"/>
      <c r="K427" s="213"/>
      <c r="L427" s="182"/>
      <c r="M427" s="187"/>
      <c r="N427" s="188"/>
      <c r="O427" s="188"/>
      <c r="P427" s="188"/>
      <c r="Q427" s="188"/>
      <c r="R427" s="188"/>
      <c r="S427" s="188"/>
      <c r="T427" s="189"/>
      <c r="AT427" s="183" t="s">
        <v>161</v>
      </c>
      <c r="AU427" s="183" t="s">
        <v>87</v>
      </c>
      <c r="AV427" s="14" t="s">
        <v>87</v>
      </c>
      <c r="AW427" s="14" t="s">
        <v>34</v>
      </c>
      <c r="AX427" s="14" t="s">
        <v>77</v>
      </c>
      <c r="AY427" s="183" t="s">
        <v>154</v>
      </c>
    </row>
    <row r="428" spans="1:65" s="13" customFormat="1" x14ac:dyDescent="0.2">
      <c r="B428" s="174"/>
      <c r="D428" s="175" t="s">
        <v>161</v>
      </c>
      <c r="E428" s="176" t="s">
        <v>1</v>
      </c>
      <c r="F428" s="177" t="s">
        <v>531</v>
      </c>
      <c r="H428" s="176" t="s">
        <v>1</v>
      </c>
      <c r="I428" s="178"/>
      <c r="K428" s="212"/>
      <c r="L428" s="174"/>
      <c r="M428" s="179"/>
      <c r="N428" s="180"/>
      <c r="O428" s="180"/>
      <c r="P428" s="180"/>
      <c r="Q428" s="180"/>
      <c r="R428" s="180"/>
      <c r="S428" s="180"/>
      <c r="T428" s="181"/>
      <c r="AT428" s="176" t="s">
        <v>161</v>
      </c>
      <c r="AU428" s="176" t="s">
        <v>87</v>
      </c>
      <c r="AV428" s="13" t="s">
        <v>85</v>
      </c>
      <c r="AW428" s="13" t="s">
        <v>34</v>
      </c>
      <c r="AX428" s="13" t="s">
        <v>77</v>
      </c>
      <c r="AY428" s="176" t="s">
        <v>154</v>
      </c>
    </row>
    <row r="429" spans="1:65" s="14" customFormat="1" x14ac:dyDescent="0.2">
      <c r="B429" s="182"/>
      <c r="D429" s="175" t="s">
        <v>161</v>
      </c>
      <c r="E429" s="183" t="s">
        <v>1</v>
      </c>
      <c r="F429" s="184" t="s">
        <v>270</v>
      </c>
      <c r="H429" s="185">
        <v>5.5</v>
      </c>
      <c r="I429" s="186"/>
      <c r="K429" s="213"/>
      <c r="L429" s="182"/>
      <c r="M429" s="187"/>
      <c r="N429" s="188"/>
      <c r="O429" s="188"/>
      <c r="P429" s="188"/>
      <c r="Q429" s="188"/>
      <c r="R429" s="188"/>
      <c r="S429" s="188"/>
      <c r="T429" s="189"/>
      <c r="AT429" s="183" t="s">
        <v>161</v>
      </c>
      <c r="AU429" s="183" t="s">
        <v>87</v>
      </c>
      <c r="AV429" s="14" t="s">
        <v>87</v>
      </c>
      <c r="AW429" s="14" t="s">
        <v>34</v>
      </c>
      <c r="AX429" s="14" t="s">
        <v>77</v>
      </c>
      <c r="AY429" s="183" t="s">
        <v>154</v>
      </c>
    </row>
    <row r="430" spans="1:65" s="13" customFormat="1" x14ac:dyDescent="0.2">
      <c r="B430" s="174"/>
      <c r="D430" s="175" t="s">
        <v>161</v>
      </c>
      <c r="E430" s="176" t="s">
        <v>1</v>
      </c>
      <c r="F430" s="177" t="s">
        <v>532</v>
      </c>
      <c r="H430" s="176" t="s">
        <v>1</v>
      </c>
      <c r="I430" s="178"/>
      <c r="K430" s="212"/>
      <c r="L430" s="174"/>
      <c r="M430" s="179"/>
      <c r="N430" s="180"/>
      <c r="O430" s="180"/>
      <c r="P430" s="180"/>
      <c r="Q430" s="180"/>
      <c r="R430" s="180"/>
      <c r="S430" s="180"/>
      <c r="T430" s="181"/>
      <c r="AT430" s="176" t="s">
        <v>161</v>
      </c>
      <c r="AU430" s="176" t="s">
        <v>87</v>
      </c>
      <c r="AV430" s="13" t="s">
        <v>85</v>
      </c>
      <c r="AW430" s="13" t="s">
        <v>34</v>
      </c>
      <c r="AX430" s="13" t="s">
        <v>77</v>
      </c>
      <c r="AY430" s="176" t="s">
        <v>154</v>
      </c>
    </row>
    <row r="431" spans="1:65" s="14" customFormat="1" x14ac:dyDescent="0.2">
      <c r="B431" s="182"/>
      <c r="D431" s="175" t="s">
        <v>161</v>
      </c>
      <c r="E431" s="183" t="s">
        <v>1</v>
      </c>
      <c r="F431" s="184" t="s">
        <v>533</v>
      </c>
      <c r="H431" s="185">
        <v>5.5</v>
      </c>
      <c r="I431" s="186"/>
      <c r="K431" s="213"/>
      <c r="L431" s="182"/>
      <c r="M431" s="187"/>
      <c r="N431" s="188"/>
      <c r="O431" s="188"/>
      <c r="P431" s="188"/>
      <c r="Q431" s="188"/>
      <c r="R431" s="188"/>
      <c r="S431" s="188"/>
      <c r="T431" s="189"/>
      <c r="AT431" s="183" t="s">
        <v>161</v>
      </c>
      <c r="AU431" s="183" t="s">
        <v>87</v>
      </c>
      <c r="AV431" s="14" t="s">
        <v>87</v>
      </c>
      <c r="AW431" s="14" t="s">
        <v>34</v>
      </c>
      <c r="AX431" s="14" t="s">
        <v>77</v>
      </c>
      <c r="AY431" s="183" t="s">
        <v>154</v>
      </c>
    </row>
    <row r="432" spans="1:65" s="15" customFormat="1" x14ac:dyDescent="0.2">
      <c r="B432" s="190"/>
      <c r="D432" s="175" t="s">
        <v>161</v>
      </c>
      <c r="E432" s="191" t="s">
        <v>1</v>
      </c>
      <c r="F432" s="192" t="s">
        <v>165</v>
      </c>
      <c r="H432" s="193">
        <v>2234.5</v>
      </c>
      <c r="I432" s="194"/>
      <c r="K432" s="214"/>
      <c r="L432" s="190"/>
      <c r="M432" s="195"/>
      <c r="N432" s="196"/>
      <c r="O432" s="196"/>
      <c r="P432" s="196"/>
      <c r="Q432" s="196"/>
      <c r="R432" s="196"/>
      <c r="S432" s="196"/>
      <c r="T432" s="197"/>
      <c r="AT432" s="191" t="s">
        <v>161</v>
      </c>
      <c r="AU432" s="191" t="s">
        <v>87</v>
      </c>
      <c r="AV432" s="15" t="s">
        <v>160</v>
      </c>
      <c r="AW432" s="15" t="s">
        <v>34</v>
      </c>
      <c r="AX432" s="15" t="s">
        <v>85</v>
      </c>
      <c r="AY432" s="191" t="s">
        <v>154</v>
      </c>
    </row>
    <row r="433" spans="1:65" s="2" customFormat="1" ht="24" customHeight="1" x14ac:dyDescent="0.2">
      <c r="A433" s="32"/>
      <c r="B433" s="160"/>
      <c r="C433" s="161" t="s">
        <v>271</v>
      </c>
      <c r="D433" s="161" t="s">
        <v>156</v>
      </c>
      <c r="E433" s="162" t="s">
        <v>358</v>
      </c>
      <c r="F433" s="163" t="s">
        <v>359</v>
      </c>
      <c r="G433" s="164" t="s">
        <v>159</v>
      </c>
      <c r="H433" s="165">
        <v>1612.5</v>
      </c>
      <c r="I433" s="166"/>
      <c r="J433" s="167">
        <f>ROUND(I433*H433,2)</f>
        <v>0</v>
      </c>
      <c r="K433" s="211" t="s">
        <v>678</v>
      </c>
      <c r="L433" s="33"/>
      <c r="M433" s="168" t="s">
        <v>1</v>
      </c>
      <c r="N433" s="169" t="s">
        <v>42</v>
      </c>
      <c r="O433" s="58"/>
      <c r="P433" s="170">
        <f>O433*H433</f>
        <v>0</v>
      </c>
      <c r="Q433" s="170">
        <v>0.18462999999999999</v>
      </c>
      <c r="R433" s="170">
        <f>Q433*H433</f>
        <v>297.71587499999998</v>
      </c>
      <c r="S433" s="170">
        <v>0</v>
      </c>
      <c r="T433" s="171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2" t="s">
        <v>160</v>
      </c>
      <c r="AT433" s="172" t="s">
        <v>156</v>
      </c>
      <c r="AU433" s="172" t="s">
        <v>87</v>
      </c>
      <c r="AY433" s="17" t="s">
        <v>154</v>
      </c>
      <c r="BE433" s="173">
        <f>IF(N433="základní",J433,0)</f>
        <v>0</v>
      </c>
      <c r="BF433" s="173">
        <f>IF(N433="snížená",J433,0)</f>
        <v>0</v>
      </c>
      <c r="BG433" s="173">
        <f>IF(N433="zákl. přenesená",J433,0)</f>
        <v>0</v>
      </c>
      <c r="BH433" s="173">
        <f>IF(N433="sníž. přenesená",J433,0)</f>
        <v>0</v>
      </c>
      <c r="BI433" s="173">
        <f>IF(N433="nulová",J433,0)</f>
        <v>0</v>
      </c>
      <c r="BJ433" s="17" t="s">
        <v>85</v>
      </c>
      <c r="BK433" s="173">
        <f>ROUND(I433*H433,2)</f>
        <v>0</v>
      </c>
      <c r="BL433" s="17" t="s">
        <v>160</v>
      </c>
      <c r="BM433" s="172" t="s">
        <v>602</v>
      </c>
    </row>
    <row r="434" spans="1:65" s="13" customFormat="1" x14ac:dyDescent="0.2">
      <c r="B434" s="174"/>
      <c r="D434" s="175" t="s">
        <v>161</v>
      </c>
      <c r="E434" s="176" t="s">
        <v>1</v>
      </c>
      <c r="F434" s="177" t="s">
        <v>462</v>
      </c>
      <c r="H434" s="176" t="s">
        <v>1</v>
      </c>
      <c r="I434" s="178"/>
      <c r="K434" s="212"/>
      <c r="L434" s="174"/>
      <c r="M434" s="179"/>
      <c r="N434" s="180"/>
      <c r="O434" s="180"/>
      <c r="P434" s="180"/>
      <c r="Q434" s="180"/>
      <c r="R434" s="180"/>
      <c r="S434" s="180"/>
      <c r="T434" s="181"/>
      <c r="AT434" s="176" t="s">
        <v>161</v>
      </c>
      <c r="AU434" s="176" t="s">
        <v>87</v>
      </c>
      <c r="AV434" s="13" t="s">
        <v>85</v>
      </c>
      <c r="AW434" s="13" t="s">
        <v>34</v>
      </c>
      <c r="AX434" s="13" t="s">
        <v>77</v>
      </c>
      <c r="AY434" s="176" t="s">
        <v>154</v>
      </c>
    </row>
    <row r="435" spans="1:65" s="13" customFormat="1" x14ac:dyDescent="0.2">
      <c r="B435" s="174"/>
      <c r="D435" s="175" t="s">
        <v>161</v>
      </c>
      <c r="E435" s="176" t="s">
        <v>1</v>
      </c>
      <c r="F435" s="177" t="s">
        <v>603</v>
      </c>
      <c r="H435" s="176" t="s">
        <v>1</v>
      </c>
      <c r="I435" s="178"/>
      <c r="K435" s="212"/>
      <c r="L435" s="174"/>
      <c r="M435" s="179"/>
      <c r="N435" s="180"/>
      <c r="O435" s="180"/>
      <c r="P435" s="180"/>
      <c r="Q435" s="180"/>
      <c r="R435" s="180"/>
      <c r="S435" s="180"/>
      <c r="T435" s="181"/>
      <c r="AT435" s="176" t="s">
        <v>161</v>
      </c>
      <c r="AU435" s="176" t="s">
        <v>87</v>
      </c>
      <c r="AV435" s="13" t="s">
        <v>85</v>
      </c>
      <c r="AW435" s="13" t="s">
        <v>34</v>
      </c>
      <c r="AX435" s="13" t="s">
        <v>77</v>
      </c>
      <c r="AY435" s="176" t="s">
        <v>154</v>
      </c>
    </row>
    <row r="436" spans="1:65" s="14" customFormat="1" x14ac:dyDescent="0.2">
      <c r="B436" s="182"/>
      <c r="D436" s="175" t="s">
        <v>161</v>
      </c>
      <c r="E436" s="183" t="s">
        <v>1</v>
      </c>
      <c r="F436" s="184" t="s">
        <v>604</v>
      </c>
      <c r="H436" s="185">
        <v>1580</v>
      </c>
      <c r="I436" s="186"/>
      <c r="K436" s="213"/>
      <c r="L436" s="182"/>
      <c r="M436" s="187"/>
      <c r="N436" s="188"/>
      <c r="O436" s="188"/>
      <c r="P436" s="188"/>
      <c r="Q436" s="188"/>
      <c r="R436" s="188"/>
      <c r="S436" s="188"/>
      <c r="T436" s="189"/>
      <c r="AT436" s="183" t="s">
        <v>161</v>
      </c>
      <c r="AU436" s="183" t="s">
        <v>87</v>
      </c>
      <c r="AV436" s="14" t="s">
        <v>87</v>
      </c>
      <c r="AW436" s="14" t="s">
        <v>34</v>
      </c>
      <c r="AX436" s="14" t="s">
        <v>77</v>
      </c>
      <c r="AY436" s="183" t="s">
        <v>154</v>
      </c>
    </row>
    <row r="437" spans="1:65" s="13" customFormat="1" x14ac:dyDescent="0.2">
      <c r="B437" s="174"/>
      <c r="D437" s="175" t="s">
        <v>161</v>
      </c>
      <c r="E437" s="176" t="s">
        <v>1</v>
      </c>
      <c r="F437" s="177" t="s">
        <v>269</v>
      </c>
      <c r="H437" s="176" t="s">
        <v>1</v>
      </c>
      <c r="I437" s="178"/>
      <c r="K437" s="212"/>
      <c r="L437" s="174"/>
      <c r="M437" s="179"/>
      <c r="N437" s="180"/>
      <c r="O437" s="180"/>
      <c r="P437" s="180"/>
      <c r="Q437" s="180"/>
      <c r="R437" s="180"/>
      <c r="S437" s="180"/>
      <c r="T437" s="181"/>
      <c r="AT437" s="176" t="s">
        <v>161</v>
      </c>
      <c r="AU437" s="176" t="s">
        <v>87</v>
      </c>
      <c r="AV437" s="13" t="s">
        <v>85</v>
      </c>
      <c r="AW437" s="13" t="s">
        <v>34</v>
      </c>
      <c r="AX437" s="13" t="s">
        <v>77</v>
      </c>
      <c r="AY437" s="176" t="s">
        <v>154</v>
      </c>
    </row>
    <row r="438" spans="1:65" s="13" customFormat="1" x14ac:dyDescent="0.2">
      <c r="B438" s="174"/>
      <c r="D438" s="175" t="s">
        <v>161</v>
      </c>
      <c r="E438" s="176" t="s">
        <v>1</v>
      </c>
      <c r="F438" s="177" t="s">
        <v>372</v>
      </c>
      <c r="H438" s="176" t="s">
        <v>1</v>
      </c>
      <c r="I438" s="178"/>
      <c r="K438" s="212"/>
      <c r="L438" s="174"/>
      <c r="M438" s="179"/>
      <c r="N438" s="180"/>
      <c r="O438" s="180"/>
      <c r="P438" s="180"/>
      <c r="Q438" s="180"/>
      <c r="R438" s="180"/>
      <c r="S438" s="180"/>
      <c r="T438" s="181"/>
      <c r="AT438" s="176" t="s">
        <v>161</v>
      </c>
      <c r="AU438" s="176" t="s">
        <v>87</v>
      </c>
      <c r="AV438" s="13" t="s">
        <v>85</v>
      </c>
      <c r="AW438" s="13" t="s">
        <v>34</v>
      </c>
      <c r="AX438" s="13" t="s">
        <v>77</v>
      </c>
      <c r="AY438" s="176" t="s">
        <v>154</v>
      </c>
    </row>
    <row r="439" spans="1:65" s="14" customFormat="1" x14ac:dyDescent="0.2">
      <c r="B439" s="182"/>
      <c r="D439" s="175" t="s">
        <v>161</v>
      </c>
      <c r="E439" s="183" t="s">
        <v>1</v>
      </c>
      <c r="F439" s="184" t="s">
        <v>605</v>
      </c>
      <c r="H439" s="185">
        <v>21.5</v>
      </c>
      <c r="I439" s="186"/>
      <c r="K439" s="213"/>
      <c r="L439" s="182"/>
      <c r="M439" s="187"/>
      <c r="N439" s="188"/>
      <c r="O439" s="188"/>
      <c r="P439" s="188"/>
      <c r="Q439" s="188"/>
      <c r="R439" s="188"/>
      <c r="S439" s="188"/>
      <c r="T439" s="189"/>
      <c r="AT439" s="183" t="s">
        <v>161</v>
      </c>
      <c r="AU439" s="183" t="s">
        <v>87</v>
      </c>
      <c r="AV439" s="14" t="s">
        <v>87</v>
      </c>
      <c r="AW439" s="14" t="s">
        <v>34</v>
      </c>
      <c r="AX439" s="14" t="s">
        <v>77</v>
      </c>
      <c r="AY439" s="183" t="s">
        <v>154</v>
      </c>
    </row>
    <row r="440" spans="1:65" s="13" customFormat="1" x14ac:dyDescent="0.2">
      <c r="B440" s="174"/>
      <c r="D440" s="175" t="s">
        <v>161</v>
      </c>
      <c r="E440" s="176" t="s">
        <v>1</v>
      </c>
      <c r="F440" s="177" t="s">
        <v>531</v>
      </c>
      <c r="H440" s="176" t="s">
        <v>1</v>
      </c>
      <c r="I440" s="178"/>
      <c r="K440" s="212"/>
      <c r="L440" s="174"/>
      <c r="M440" s="179"/>
      <c r="N440" s="180"/>
      <c r="O440" s="180"/>
      <c r="P440" s="180"/>
      <c r="Q440" s="180"/>
      <c r="R440" s="180"/>
      <c r="S440" s="180"/>
      <c r="T440" s="181"/>
      <c r="AT440" s="176" t="s">
        <v>161</v>
      </c>
      <c r="AU440" s="176" t="s">
        <v>87</v>
      </c>
      <c r="AV440" s="13" t="s">
        <v>85</v>
      </c>
      <c r="AW440" s="13" t="s">
        <v>34</v>
      </c>
      <c r="AX440" s="13" t="s">
        <v>77</v>
      </c>
      <c r="AY440" s="176" t="s">
        <v>154</v>
      </c>
    </row>
    <row r="441" spans="1:65" s="14" customFormat="1" x14ac:dyDescent="0.2">
      <c r="B441" s="182"/>
      <c r="D441" s="175" t="s">
        <v>161</v>
      </c>
      <c r="E441" s="183" t="s">
        <v>1</v>
      </c>
      <c r="F441" s="184" t="s">
        <v>270</v>
      </c>
      <c r="H441" s="185">
        <v>5.5</v>
      </c>
      <c r="I441" s="186"/>
      <c r="K441" s="213"/>
      <c r="L441" s="182"/>
      <c r="M441" s="187"/>
      <c r="N441" s="188"/>
      <c r="O441" s="188"/>
      <c r="P441" s="188"/>
      <c r="Q441" s="188"/>
      <c r="R441" s="188"/>
      <c r="S441" s="188"/>
      <c r="T441" s="189"/>
      <c r="AT441" s="183" t="s">
        <v>161</v>
      </c>
      <c r="AU441" s="183" t="s">
        <v>87</v>
      </c>
      <c r="AV441" s="14" t="s">
        <v>87</v>
      </c>
      <c r="AW441" s="14" t="s">
        <v>34</v>
      </c>
      <c r="AX441" s="14" t="s">
        <v>77</v>
      </c>
      <c r="AY441" s="183" t="s">
        <v>154</v>
      </c>
    </row>
    <row r="442" spans="1:65" s="13" customFormat="1" x14ac:dyDescent="0.2">
      <c r="B442" s="174"/>
      <c r="D442" s="175" t="s">
        <v>161</v>
      </c>
      <c r="E442" s="176" t="s">
        <v>1</v>
      </c>
      <c r="F442" s="177" t="s">
        <v>532</v>
      </c>
      <c r="H442" s="176" t="s">
        <v>1</v>
      </c>
      <c r="I442" s="178"/>
      <c r="K442" s="212"/>
      <c r="L442" s="174"/>
      <c r="M442" s="179"/>
      <c r="N442" s="180"/>
      <c r="O442" s="180"/>
      <c r="P442" s="180"/>
      <c r="Q442" s="180"/>
      <c r="R442" s="180"/>
      <c r="S442" s="180"/>
      <c r="T442" s="181"/>
      <c r="AT442" s="176" t="s">
        <v>161</v>
      </c>
      <c r="AU442" s="176" t="s">
        <v>87</v>
      </c>
      <c r="AV442" s="13" t="s">
        <v>85</v>
      </c>
      <c r="AW442" s="13" t="s">
        <v>34</v>
      </c>
      <c r="AX442" s="13" t="s">
        <v>77</v>
      </c>
      <c r="AY442" s="176" t="s">
        <v>154</v>
      </c>
    </row>
    <row r="443" spans="1:65" s="14" customFormat="1" x14ac:dyDescent="0.2">
      <c r="B443" s="182"/>
      <c r="D443" s="175" t="s">
        <v>161</v>
      </c>
      <c r="E443" s="183" t="s">
        <v>1</v>
      </c>
      <c r="F443" s="184" t="s">
        <v>533</v>
      </c>
      <c r="H443" s="185">
        <v>5.5</v>
      </c>
      <c r="I443" s="186"/>
      <c r="K443" s="213"/>
      <c r="L443" s="182"/>
      <c r="M443" s="187"/>
      <c r="N443" s="188"/>
      <c r="O443" s="188"/>
      <c r="P443" s="188"/>
      <c r="Q443" s="188"/>
      <c r="R443" s="188"/>
      <c r="S443" s="188"/>
      <c r="T443" s="189"/>
      <c r="AT443" s="183" t="s">
        <v>161</v>
      </c>
      <c r="AU443" s="183" t="s">
        <v>87</v>
      </c>
      <c r="AV443" s="14" t="s">
        <v>87</v>
      </c>
      <c r="AW443" s="14" t="s">
        <v>34</v>
      </c>
      <c r="AX443" s="14" t="s">
        <v>77</v>
      </c>
      <c r="AY443" s="183" t="s">
        <v>154</v>
      </c>
    </row>
    <row r="444" spans="1:65" s="15" customFormat="1" x14ac:dyDescent="0.2">
      <c r="B444" s="190"/>
      <c r="D444" s="175" t="s">
        <v>161</v>
      </c>
      <c r="E444" s="191" t="s">
        <v>1</v>
      </c>
      <c r="F444" s="192" t="s">
        <v>165</v>
      </c>
      <c r="H444" s="193">
        <v>1612.5</v>
      </c>
      <c r="I444" s="194"/>
      <c r="K444" s="214"/>
      <c r="L444" s="190"/>
      <c r="M444" s="195"/>
      <c r="N444" s="196"/>
      <c r="O444" s="196"/>
      <c r="P444" s="196"/>
      <c r="Q444" s="196"/>
      <c r="R444" s="196"/>
      <c r="S444" s="196"/>
      <c r="T444" s="197"/>
      <c r="AT444" s="191" t="s">
        <v>161</v>
      </c>
      <c r="AU444" s="191" t="s">
        <v>87</v>
      </c>
      <c r="AV444" s="15" t="s">
        <v>160</v>
      </c>
      <c r="AW444" s="15" t="s">
        <v>34</v>
      </c>
      <c r="AX444" s="15" t="s">
        <v>85</v>
      </c>
      <c r="AY444" s="191" t="s">
        <v>154</v>
      </c>
    </row>
    <row r="445" spans="1:65" s="2" customFormat="1" ht="16.5" customHeight="1" x14ac:dyDescent="0.2">
      <c r="A445" s="32"/>
      <c r="B445" s="160"/>
      <c r="C445" s="161" t="s">
        <v>284</v>
      </c>
      <c r="D445" s="161" t="s">
        <v>156</v>
      </c>
      <c r="E445" s="162" t="s">
        <v>361</v>
      </c>
      <c r="F445" s="163" t="s">
        <v>362</v>
      </c>
      <c r="G445" s="164" t="s">
        <v>159</v>
      </c>
      <c r="H445" s="165">
        <v>415</v>
      </c>
      <c r="I445" s="166"/>
      <c r="J445" s="167">
        <f>ROUND(I445*H445,2)</f>
        <v>0</v>
      </c>
      <c r="K445" s="211" t="s">
        <v>678</v>
      </c>
      <c r="L445" s="33"/>
      <c r="M445" s="168" t="s">
        <v>1</v>
      </c>
      <c r="N445" s="169" t="s">
        <v>42</v>
      </c>
      <c r="O445" s="58"/>
      <c r="P445" s="170">
        <f>O445*H445</f>
        <v>0</v>
      </c>
      <c r="Q445" s="170">
        <v>0.20580000000000001</v>
      </c>
      <c r="R445" s="170">
        <f>Q445*H445</f>
        <v>85.407000000000011</v>
      </c>
      <c r="S445" s="170">
        <v>0</v>
      </c>
      <c r="T445" s="171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2" t="s">
        <v>160</v>
      </c>
      <c r="AT445" s="172" t="s">
        <v>156</v>
      </c>
      <c r="AU445" s="172" t="s">
        <v>87</v>
      </c>
      <c r="AY445" s="17" t="s">
        <v>154</v>
      </c>
      <c r="BE445" s="173">
        <f>IF(N445="základní",J445,0)</f>
        <v>0</v>
      </c>
      <c r="BF445" s="173">
        <f>IF(N445="snížená",J445,0)</f>
        <v>0</v>
      </c>
      <c r="BG445" s="173">
        <f>IF(N445="zákl. přenesená",J445,0)</f>
        <v>0</v>
      </c>
      <c r="BH445" s="173">
        <f>IF(N445="sníž. přenesená",J445,0)</f>
        <v>0</v>
      </c>
      <c r="BI445" s="173">
        <f>IF(N445="nulová",J445,0)</f>
        <v>0</v>
      </c>
      <c r="BJ445" s="17" t="s">
        <v>85</v>
      </c>
      <c r="BK445" s="173">
        <f>ROUND(I445*H445,2)</f>
        <v>0</v>
      </c>
      <c r="BL445" s="17" t="s">
        <v>160</v>
      </c>
      <c r="BM445" s="172" t="s">
        <v>606</v>
      </c>
    </row>
    <row r="446" spans="1:65" s="13" customFormat="1" x14ac:dyDescent="0.2">
      <c r="B446" s="174"/>
      <c r="D446" s="175" t="s">
        <v>161</v>
      </c>
      <c r="E446" s="176" t="s">
        <v>1</v>
      </c>
      <c r="F446" s="177" t="s">
        <v>462</v>
      </c>
      <c r="H446" s="176" t="s">
        <v>1</v>
      </c>
      <c r="I446" s="178"/>
      <c r="K446" s="212"/>
      <c r="L446" s="174"/>
      <c r="M446" s="179"/>
      <c r="N446" s="180"/>
      <c r="O446" s="180"/>
      <c r="P446" s="180"/>
      <c r="Q446" s="180"/>
      <c r="R446" s="180"/>
      <c r="S446" s="180"/>
      <c r="T446" s="181"/>
      <c r="AT446" s="176" t="s">
        <v>161</v>
      </c>
      <c r="AU446" s="176" t="s">
        <v>87</v>
      </c>
      <c r="AV446" s="13" t="s">
        <v>85</v>
      </c>
      <c r="AW446" s="13" t="s">
        <v>34</v>
      </c>
      <c r="AX446" s="13" t="s">
        <v>77</v>
      </c>
      <c r="AY446" s="176" t="s">
        <v>154</v>
      </c>
    </row>
    <row r="447" spans="1:65" s="14" customFormat="1" x14ac:dyDescent="0.2">
      <c r="B447" s="182"/>
      <c r="D447" s="175" t="s">
        <v>161</v>
      </c>
      <c r="E447" s="183" t="s">
        <v>1</v>
      </c>
      <c r="F447" s="184" t="s">
        <v>536</v>
      </c>
      <c r="H447" s="185">
        <v>415</v>
      </c>
      <c r="I447" s="186"/>
      <c r="K447" s="213"/>
      <c r="L447" s="182"/>
      <c r="M447" s="187"/>
      <c r="N447" s="188"/>
      <c r="O447" s="188"/>
      <c r="P447" s="188"/>
      <c r="Q447" s="188"/>
      <c r="R447" s="188"/>
      <c r="S447" s="188"/>
      <c r="T447" s="189"/>
      <c r="AT447" s="183" t="s">
        <v>161</v>
      </c>
      <c r="AU447" s="183" t="s">
        <v>87</v>
      </c>
      <c r="AV447" s="14" t="s">
        <v>87</v>
      </c>
      <c r="AW447" s="14" t="s">
        <v>34</v>
      </c>
      <c r="AX447" s="14" t="s">
        <v>85</v>
      </c>
      <c r="AY447" s="183" t="s">
        <v>154</v>
      </c>
    </row>
    <row r="448" spans="1:65" s="2" customFormat="1" ht="24" customHeight="1" x14ac:dyDescent="0.2">
      <c r="A448" s="32"/>
      <c r="B448" s="160"/>
      <c r="C448" s="161" t="s">
        <v>285</v>
      </c>
      <c r="D448" s="161" t="s">
        <v>156</v>
      </c>
      <c r="E448" s="162" t="s">
        <v>364</v>
      </c>
      <c r="F448" s="163" t="s">
        <v>365</v>
      </c>
      <c r="G448" s="164" t="s">
        <v>159</v>
      </c>
      <c r="H448" s="165">
        <v>3605</v>
      </c>
      <c r="I448" s="166"/>
      <c r="J448" s="167">
        <f>ROUND(I448*H448,2)</f>
        <v>0</v>
      </c>
      <c r="K448" s="211" t="s">
        <v>678</v>
      </c>
      <c r="L448" s="33"/>
      <c r="M448" s="168" t="s">
        <v>1</v>
      </c>
      <c r="N448" s="169" t="s">
        <v>42</v>
      </c>
      <c r="O448" s="58"/>
      <c r="P448" s="170">
        <f>O448*H448</f>
        <v>0</v>
      </c>
      <c r="Q448" s="170">
        <v>7.1000000000000002E-4</v>
      </c>
      <c r="R448" s="170">
        <f>Q448*H448</f>
        <v>2.5595500000000002</v>
      </c>
      <c r="S448" s="170">
        <v>0</v>
      </c>
      <c r="T448" s="171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72" t="s">
        <v>160</v>
      </c>
      <c r="AT448" s="172" t="s">
        <v>156</v>
      </c>
      <c r="AU448" s="172" t="s">
        <v>87</v>
      </c>
      <c r="AY448" s="17" t="s">
        <v>154</v>
      </c>
      <c r="BE448" s="173">
        <f>IF(N448="základní",J448,0)</f>
        <v>0</v>
      </c>
      <c r="BF448" s="173">
        <f>IF(N448="snížená",J448,0)</f>
        <v>0</v>
      </c>
      <c r="BG448" s="173">
        <f>IF(N448="zákl. přenesená",J448,0)</f>
        <v>0</v>
      </c>
      <c r="BH448" s="173">
        <f>IF(N448="sníž. přenesená",J448,0)</f>
        <v>0</v>
      </c>
      <c r="BI448" s="173">
        <f>IF(N448="nulová",J448,0)</f>
        <v>0</v>
      </c>
      <c r="BJ448" s="17" t="s">
        <v>85</v>
      </c>
      <c r="BK448" s="173">
        <f>ROUND(I448*H448,2)</f>
        <v>0</v>
      </c>
      <c r="BL448" s="17" t="s">
        <v>160</v>
      </c>
      <c r="BM448" s="172" t="s">
        <v>607</v>
      </c>
    </row>
    <row r="449" spans="1:65" s="13" customFormat="1" x14ac:dyDescent="0.2">
      <c r="B449" s="174"/>
      <c r="D449" s="175" t="s">
        <v>161</v>
      </c>
      <c r="E449" s="176" t="s">
        <v>1</v>
      </c>
      <c r="F449" s="177" t="s">
        <v>462</v>
      </c>
      <c r="H449" s="176" t="s">
        <v>1</v>
      </c>
      <c r="I449" s="178"/>
      <c r="K449" s="212"/>
      <c r="L449" s="174"/>
      <c r="M449" s="179"/>
      <c r="N449" s="180"/>
      <c r="O449" s="180"/>
      <c r="P449" s="180"/>
      <c r="Q449" s="180"/>
      <c r="R449" s="180"/>
      <c r="S449" s="180"/>
      <c r="T449" s="181"/>
      <c r="AT449" s="176" t="s">
        <v>161</v>
      </c>
      <c r="AU449" s="176" t="s">
        <v>87</v>
      </c>
      <c r="AV449" s="13" t="s">
        <v>85</v>
      </c>
      <c r="AW449" s="13" t="s">
        <v>34</v>
      </c>
      <c r="AX449" s="13" t="s">
        <v>77</v>
      </c>
      <c r="AY449" s="176" t="s">
        <v>154</v>
      </c>
    </row>
    <row r="450" spans="1:65" s="13" customFormat="1" x14ac:dyDescent="0.2">
      <c r="B450" s="174"/>
      <c r="D450" s="175" t="s">
        <v>161</v>
      </c>
      <c r="E450" s="176" t="s">
        <v>1</v>
      </c>
      <c r="F450" s="177" t="s">
        <v>608</v>
      </c>
      <c r="H450" s="176" t="s">
        <v>1</v>
      </c>
      <c r="I450" s="178"/>
      <c r="K450" s="212"/>
      <c r="L450" s="174"/>
      <c r="M450" s="179"/>
      <c r="N450" s="180"/>
      <c r="O450" s="180"/>
      <c r="P450" s="180"/>
      <c r="Q450" s="180"/>
      <c r="R450" s="180"/>
      <c r="S450" s="180"/>
      <c r="T450" s="181"/>
      <c r="AT450" s="176" t="s">
        <v>161</v>
      </c>
      <c r="AU450" s="176" t="s">
        <v>87</v>
      </c>
      <c r="AV450" s="13" t="s">
        <v>85</v>
      </c>
      <c r="AW450" s="13" t="s">
        <v>34</v>
      </c>
      <c r="AX450" s="13" t="s">
        <v>77</v>
      </c>
      <c r="AY450" s="176" t="s">
        <v>154</v>
      </c>
    </row>
    <row r="451" spans="1:65" s="13" customFormat="1" x14ac:dyDescent="0.2">
      <c r="B451" s="174"/>
      <c r="D451" s="175" t="s">
        <v>161</v>
      </c>
      <c r="E451" s="176" t="s">
        <v>1</v>
      </c>
      <c r="F451" s="177" t="s">
        <v>609</v>
      </c>
      <c r="H451" s="176" t="s">
        <v>1</v>
      </c>
      <c r="I451" s="178"/>
      <c r="K451" s="212"/>
      <c r="L451" s="174"/>
      <c r="M451" s="179"/>
      <c r="N451" s="180"/>
      <c r="O451" s="180"/>
      <c r="P451" s="180"/>
      <c r="Q451" s="180"/>
      <c r="R451" s="180"/>
      <c r="S451" s="180"/>
      <c r="T451" s="181"/>
      <c r="AT451" s="176" t="s">
        <v>161</v>
      </c>
      <c r="AU451" s="176" t="s">
        <v>87</v>
      </c>
      <c r="AV451" s="13" t="s">
        <v>85</v>
      </c>
      <c r="AW451" s="13" t="s">
        <v>34</v>
      </c>
      <c r="AX451" s="13" t="s">
        <v>77</v>
      </c>
      <c r="AY451" s="176" t="s">
        <v>154</v>
      </c>
    </row>
    <row r="452" spans="1:65" s="14" customFormat="1" x14ac:dyDescent="0.2">
      <c r="B452" s="182"/>
      <c r="D452" s="175" t="s">
        <v>161</v>
      </c>
      <c r="E452" s="183" t="s">
        <v>1</v>
      </c>
      <c r="F452" s="184" t="s">
        <v>610</v>
      </c>
      <c r="H452" s="185">
        <v>1582.5</v>
      </c>
      <c r="I452" s="186"/>
      <c r="K452" s="213"/>
      <c r="L452" s="182"/>
      <c r="M452" s="187"/>
      <c r="N452" s="188"/>
      <c r="O452" s="188"/>
      <c r="P452" s="188"/>
      <c r="Q452" s="188"/>
      <c r="R452" s="188"/>
      <c r="S452" s="188"/>
      <c r="T452" s="189"/>
      <c r="AT452" s="183" t="s">
        <v>161</v>
      </c>
      <c r="AU452" s="183" t="s">
        <v>87</v>
      </c>
      <c r="AV452" s="14" t="s">
        <v>87</v>
      </c>
      <c r="AW452" s="14" t="s">
        <v>34</v>
      </c>
      <c r="AX452" s="14" t="s">
        <v>77</v>
      </c>
      <c r="AY452" s="183" t="s">
        <v>154</v>
      </c>
    </row>
    <row r="453" spans="1:65" s="13" customFormat="1" x14ac:dyDescent="0.2">
      <c r="B453" s="174"/>
      <c r="D453" s="175" t="s">
        <v>161</v>
      </c>
      <c r="E453" s="176" t="s">
        <v>1</v>
      </c>
      <c r="F453" s="177" t="s">
        <v>611</v>
      </c>
      <c r="H453" s="176" t="s">
        <v>1</v>
      </c>
      <c r="I453" s="178"/>
      <c r="K453" s="212"/>
      <c r="L453" s="174"/>
      <c r="M453" s="179"/>
      <c r="N453" s="180"/>
      <c r="O453" s="180"/>
      <c r="P453" s="180"/>
      <c r="Q453" s="180"/>
      <c r="R453" s="180"/>
      <c r="S453" s="180"/>
      <c r="T453" s="181"/>
      <c r="AT453" s="176" t="s">
        <v>161</v>
      </c>
      <c r="AU453" s="176" t="s">
        <v>87</v>
      </c>
      <c r="AV453" s="13" t="s">
        <v>85</v>
      </c>
      <c r="AW453" s="13" t="s">
        <v>34</v>
      </c>
      <c r="AX453" s="13" t="s">
        <v>77</v>
      </c>
      <c r="AY453" s="176" t="s">
        <v>154</v>
      </c>
    </row>
    <row r="454" spans="1:65" s="13" customFormat="1" x14ac:dyDescent="0.2">
      <c r="B454" s="174"/>
      <c r="D454" s="175" t="s">
        <v>161</v>
      </c>
      <c r="E454" s="176" t="s">
        <v>1</v>
      </c>
      <c r="F454" s="177" t="s">
        <v>609</v>
      </c>
      <c r="H454" s="176" t="s">
        <v>1</v>
      </c>
      <c r="I454" s="178"/>
      <c r="K454" s="212"/>
      <c r="L454" s="174"/>
      <c r="M454" s="179"/>
      <c r="N454" s="180"/>
      <c r="O454" s="180"/>
      <c r="P454" s="180"/>
      <c r="Q454" s="180"/>
      <c r="R454" s="180"/>
      <c r="S454" s="180"/>
      <c r="T454" s="181"/>
      <c r="AT454" s="176" t="s">
        <v>161</v>
      </c>
      <c r="AU454" s="176" t="s">
        <v>87</v>
      </c>
      <c r="AV454" s="13" t="s">
        <v>85</v>
      </c>
      <c r="AW454" s="13" t="s">
        <v>34</v>
      </c>
      <c r="AX454" s="13" t="s">
        <v>77</v>
      </c>
      <c r="AY454" s="176" t="s">
        <v>154</v>
      </c>
    </row>
    <row r="455" spans="1:65" s="14" customFormat="1" x14ac:dyDescent="0.2">
      <c r="B455" s="182"/>
      <c r="D455" s="175" t="s">
        <v>161</v>
      </c>
      <c r="E455" s="183" t="s">
        <v>1</v>
      </c>
      <c r="F455" s="184" t="s">
        <v>612</v>
      </c>
      <c r="H455" s="185">
        <v>2022.5</v>
      </c>
      <c r="I455" s="186"/>
      <c r="K455" s="213"/>
      <c r="L455" s="182"/>
      <c r="M455" s="187"/>
      <c r="N455" s="188"/>
      <c r="O455" s="188"/>
      <c r="P455" s="188"/>
      <c r="Q455" s="188"/>
      <c r="R455" s="188"/>
      <c r="S455" s="188"/>
      <c r="T455" s="189"/>
      <c r="AT455" s="183" t="s">
        <v>161</v>
      </c>
      <c r="AU455" s="183" t="s">
        <v>87</v>
      </c>
      <c r="AV455" s="14" t="s">
        <v>87</v>
      </c>
      <c r="AW455" s="14" t="s">
        <v>34</v>
      </c>
      <c r="AX455" s="14" t="s">
        <v>77</v>
      </c>
      <c r="AY455" s="183" t="s">
        <v>154</v>
      </c>
    </row>
    <row r="456" spans="1:65" s="15" customFormat="1" x14ac:dyDescent="0.2">
      <c r="B456" s="190"/>
      <c r="D456" s="175" t="s">
        <v>161</v>
      </c>
      <c r="E456" s="191" t="s">
        <v>1</v>
      </c>
      <c r="F456" s="192" t="s">
        <v>165</v>
      </c>
      <c r="H456" s="193">
        <v>3605</v>
      </c>
      <c r="I456" s="194"/>
      <c r="K456" s="214"/>
      <c r="L456" s="190"/>
      <c r="M456" s="195"/>
      <c r="N456" s="196"/>
      <c r="O456" s="196"/>
      <c r="P456" s="196"/>
      <c r="Q456" s="196"/>
      <c r="R456" s="196"/>
      <c r="S456" s="196"/>
      <c r="T456" s="197"/>
      <c r="AT456" s="191" t="s">
        <v>161</v>
      </c>
      <c r="AU456" s="191" t="s">
        <v>87</v>
      </c>
      <c r="AV456" s="15" t="s">
        <v>160</v>
      </c>
      <c r="AW456" s="15" t="s">
        <v>34</v>
      </c>
      <c r="AX456" s="15" t="s">
        <v>85</v>
      </c>
      <c r="AY456" s="191" t="s">
        <v>154</v>
      </c>
    </row>
    <row r="457" spans="1:65" s="2" customFormat="1" ht="24" customHeight="1" x14ac:dyDescent="0.2">
      <c r="A457" s="32"/>
      <c r="B457" s="160"/>
      <c r="C457" s="161" t="s">
        <v>288</v>
      </c>
      <c r="D457" s="161" t="s">
        <v>156</v>
      </c>
      <c r="E457" s="162" t="s">
        <v>367</v>
      </c>
      <c r="F457" s="163" t="s">
        <v>368</v>
      </c>
      <c r="G457" s="164" t="s">
        <v>159</v>
      </c>
      <c r="H457" s="165">
        <v>1567.5</v>
      </c>
      <c r="I457" s="166"/>
      <c r="J457" s="167">
        <f>ROUND(I457*H457,2)</f>
        <v>0</v>
      </c>
      <c r="K457" s="211" t="s">
        <v>678</v>
      </c>
      <c r="L457" s="33"/>
      <c r="M457" s="168" t="s">
        <v>1</v>
      </c>
      <c r="N457" s="169" t="s">
        <v>42</v>
      </c>
      <c r="O457" s="58"/>
      <c r="P457" s="170">
        <f>O457*H457</f>
        <v>0</v>
      </c>
      <c r="Q457" s="170">
        <v>0.10373</v>
      </c>
      <c r="R457" s="170">
        <f>Q457*H457</f>
        <v>162.59677500000001</v>
      </c>
      <c r="S457" s="170">
        <v>0</v>
      </c>
      <c r="T457" s="17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2" t="s">
        <v>160</v>
      </c>
      <c r="AT457" s="172" t="s">
        <v>156</v>
      </c>
      <c r="AU457" s="172" t="s">
        <v>87</v>
      </c>
      <c r="AY457" s="17" t="s">
        <v>154</v>
      </c>
      <c r="BE457" s="173">
        <f>IF(N457="základní",J457,0)</f>
        <v>0</v>
      </c>
      <c r="BF457" s="173">
        <f>IF(N457="snížená",J457,0)</f>
        <v>0</v>
      </c>
      <c r="BG457" s="173">
        <f>IF(N457="zákl. přenesená",J457,0)</f>
        <v>0</v>
      </c>
      <c r="BH457" s="173">
        <f>IF(N457="sníž. přenesená",J457,0)</f>
        <v>0</v>
      </c>
      <c r="BI457" s="173">
        <f>IF(N457="nulová",J457,0)</f>
        <v>0</v>
      </c>
      <c r="BJ457" s="17" t="s">
        <v>85</v>
      </c>
      <c r="BK457" s="173">
        <f>ROUND(I457*H457,2)</f>
        <v>0</v>
      </c>
      <c r="BL457" s="17" t="s">
        <v>160</v>
      </c>
      <c r="BM457" s="172" t="s">
        <v>613</v>
      </c>
    </row>
    <row r="458" spans="1:65" s="13" customFormat="1" x14ac:dyDescent="0.2">
      <c r="B458" s="174"/>
      <c r="D458" s="175" t="s">
        <v>161</v>
      </c>
      <c r="E458" s="176" t="s">
        <v>1</v>
      </c>
      <c r="F458" s="177" t="s">
        <v>462</v>
      </c>
      <c r="H458" s="176" t="s">
        <v>1</v>
      </c>
      <c r="I458" s="178"/>
      <c r="K458" s="212"/>
      <c r="L458" s="174"/>
      <c r="M458" s="179"/>
      <c r="N458" s="180"/>
      <c r="O458" s="180"/>
      <c r="P458" s="180"/>
      <c r="Q458" s="180"/>
      <c r="R458" s="180"/>
      <c r="S458" s="180"/>
      <c r="T458" s="181"/>
      <c r="AT458" s="176" t="s">
        <v>161</v>
      </c>
      <c r="AU458" s="176" t="s">
        <v>87</v>
      </c>
      <c r="AV458" s="13" t="s">
        <v>85</v>
      </c>
      <c r="AW458" s="13" t="s">
        <v>34</v>
      </c>
      <c r="AX458" s="13" t="s">
        <v>77</v>
      </c>
      <c r="AY458" s="176" t="s">
        <v>154</v>
      </c>
    </row>
    <row r="459" spans="1:65" s="13" customFormat="1" x14ac:dyDescent="0.2">
      <c r="B459" s="174"/>
      <c r="D459" s="175" t="s">
        <v>161</v>
      </c>
      <c r="E459" s="176" t="s">
        <v>1</v>
      </c>
      <c r="F459" s="177" t="s">
        <v>614</v>
      </c>
      <c r="H459" s="176" t="s">
        <v>1</v>
      </c>
      <c r="I459" s="178"/>
      <c r="K459" s="212"/>
      <c r="L459" s="174"/>
      <c r="M459" s="179"/>
      <c r="N459" s="180"/>
      <c r="O459" s="180"/>
      <c r="P459" s="180"/>
      <c r="Q459" s="180"/>
      <c r="R459" s="180"/>
      <c r="S459" s="180"/>
      <c r="T459" s="181"/>
      <c r="AT459" s="176" t="s">
        <v>161</v>
      </c>
      <c r="AU459" s="176" t="s">
        <v>87</v>
      </c>
      <c r="AV459" s="13" t="s">
        <v>85</v>
      </c>
      <c r="AW459" s="13" t="s">
        <v>34</v>
      </c>
      <c r="AX459" s="13" t="s">
        <v>77</v>
      </c>
      <c r="AY459" s="176" t="s">
        <v>154</v>
      </c>
    </row>
    <row r="460" spans="1:65" s="14" customFormat="1" x14ac:dyDescent="0.2">
      <c r="B460" s="182"/>
      <c r="D460" s="175" t="s">
        <v>161</v>
      </c>
      <c r="E460" s="183" t="s">
        <v>1</v>
      </c>
      <c r="F460" s="184" t="s">
        <v>615</v>
      </c>
      <c r="H460" s="185">
        <v>1535</v>
      </c>
      <c r="I460" s="186"/>
      <c r="K460" s="213"/>
      <c r="L460" s="182"/>
      <c r="M460" s="187"/>
      <c r="N460" s="188"/>
      <c r="O460" s="188"/>
      <c r="P460" s="188"/>
      <c r="Q460" s="188"/>
      <c r="R460" s="188"/>
      <c r="S460" s="188"/>
      <c r="T460" s="189"/>
      <c r="AT460" s="183" t="s">
        <v>161</v>
      </c>
      <c r="AU460" s="183" t="s">
        <v>87</v>
      </c>
      <c r="AV460" s="14" t="s">
        <v>87</v>
      </c>
      <c r="AW460" s="14" t="s">
        <v>34</v>
      </c>
      <c r="AX460" s="14" t="s">
        <v>77</v>
      </c>
      <c r="AY460" s="183" t="s">
        <v>154</v>
      </c>
    </row>
    <row r="461" spans="1:65" s="13" customFormat="1" x14ac:dyDescent="0.2">
      <c r="B461" s="174"/>
      <c r="D461" s="175" t="s">
        <v>161</v>
      </c>
      <c r="E461" s="176" t="s">
        <v>1</v>
      </c>
      <c r="F461" s="177" t="s">
        <v>269</v>
      </c>
      <c r="H461" s="176" t="s">
        <v>1</v>
      </c>
      <c r="I461" s="178"/>
      <c r="K461" s="212"/>
      <c r="L461" s="174"/>
      <c r="M461" s="179"/>
      <c r="N461" s="180"/>
      <c r="O461" s="180"/>
      <c r="P461" s="180"/>
      <c r="Q461" s="180"/>
      <c r="R461" s="180"/>
      <c r="S461" s="180"/>
      <c r="T461" s="181"/>
      <c r="AT461" s="176" t="s">
        <v>161</v>
      </c>
      <c r="AU461" s="176" t="s">
        <v>87</v>
      </c>
      <c r="AV461" s="13" t="s">
        <v>85</v>
      </c>
      <c r="AW461" s="13" t="s">
        <v>34</v>
      </c>
      <c r="AX461" s="13" t="s">
        <v>77</v>
      </c>
      <c r="AY461" s="176" t="s">
        <v>154</v>
      </c>
    </row>
    <row r="462" spans="1:65" s="13" customFormat="1" x14ac:dyDescent="0.2">
      <c r="B462" s="174"/>
      <c r="D462" s="175" t="s">
        <v>161</v>
      </c>
      <c r="E462" s="176" t="s">
        <v>1</v>
      </c>
      <c r="F462" s="177" t="s">
        <v>372</v>
      </c>
      <c r="H462" s="176" t="s">
        <v>1</v>
      </c>
      <c r="I462" s="178"/>
      <c r="K462" s="212"/>
      <c r="L462" s="174"/>
      <c r="M462" s="179"/>
      <c r="N462" s="180"/>
      <c r="O462" s="180"/>
      <c r="P462" s="180"/>
      <c r="Q462" s="180"/>
      <c r="R462" s="180"/>
      <c r="S462" s="180"/>
      <c r="T462" s="181"/>
      <c r="AT462" s="176" t="s">
        <v>161</v>
      </c>
      <c r="AU462" s="176" t="s">
        <v>87</v>
      </c>
      <c r="AV462" s="13" t="s">
        <v>85</v>
      </c>
      <c r="AW462" s="13" t="s">
        <v>34</v>
      </c>
      <c r="AX462" s="13" t="s">
        <v>77</v>
      </c>
      <c r="AY462" s="176" t="s">
        <v>154</v>
      </c>
    </row>
    <row r="463" spans="1:65" s="14" customFormat="1" x14ac:dyDescent="0.2">
      <c r="B463" s="182"/>
      <c r="D463" s="175" t="s">
        <v>161</v>
      </c>
      <c r="E463" s="183" t="s">
        <v>1</v>
      </c>
      <c r="F463" s="184" t="s">
        <v>605</v>
      </c>
      <c r="H463" s="185">
        <v>21.5</v>
      </c>
      <c r="I463" s="186"/>
      <c r="K463" s="213"/>
      <c r="L463" s="182"/>
      <c r="M463" s="187"/>
      <c r="N463" s="188"/>
      <c r="O463" s="188"/>
      <c r="P463" s="188"/>
      <c r="Q463" s="188"/>
      <c r="R463" s="188"/>
      <c r="S463" s="188"/>
      <c r="T463" s="189"/>
      <c r="AT463" s="183" t="s">
        <v>161</v>
      </c>
      <c r="AU463" s="183" t="s">
        <v>87</v>
      </c>
      <c r="AV463" s="14" t="s">
        <v>87</v>
      </c>
      <c r="AW463" s="14" t="s">
        <v>34</v>
      </c>
      <c r="AX463" s="14" t="s">
        <v>77</v>
      </c>
      <c r="AY463" s="183" t="s">
        <v>154</v>
      </c>
    </row>
    <row r="464" spans="1:65" s="13" customFormat="1" x14ac:dyDescent="0.2">
      <c r="B464" s="174"/>
      <c r="D464" s="175" t="s">
        <v>161</v>
      </c>
      <c r="E464" s="176" t="s">
        <v>1</v>
      </c>
      <c r="F464" s="177" t="s">
        <v>531</v>
      </c>
      <c r="H464" s="176" t="s">
        <v>1</v>
      </c>
      <c r="I464" s="178"/>
      <c r="K464" s="212"/>
      <c r="L464" s="174"/>
      <c r="M464" s="179"/>
      <c r="N464" s="180"/>
      <c r="O464" s="180"/>
      <c r="P464" s="180"/>
      <c r="Q464" s="180"/>
      <c r="R464" s="180"/>
      <c r="S464" s="180"/>
      <c r="T464" s="181"/>
      <c r="AT464" s="176" t="s">
        <v>161</v>
      </c>
      <c r="AU464" s="176" t="s">
        <v>87</v>
      </c>
      <c r="AV464" s="13" t="s">
        <v>85</v>
      </c>
      <c r="AW464" s="13" t="s">
        <v>34</v>
      </c>
      <c r="AX464" s="13" t="s">
        <v>77</v>
      </c>
      <c r="AY464" s="176" t="s">
        <v>154</v>
      </c>
    </row>
    <row r="465" spans="1:65" s="14" customFormat="1" x14ac:dyDescent="0.2">
      <c r="B465" s="182"/>
      <c r="D465" s="175" t="s">
        <v>161</v>
      </c>
      <c r="E465" s="183" t="s">
        <v>1</v>
      </c>
      <c r="F465" s="184" t="s">
        <v>270</v>
      </c>
      <c r="H465" s="185">
        <v>5.5</v>
      </c>
      <c r="I465" s="186"/>
      <c r="K465" s="213"/>
      <c r="L465" s="182"/>
      <c r="M465" s="187"/>
      <c r="N465" s="188"/>
      <c r="O465" s="188"/>
      <c r="P465" s="188"/>
      <c r="Q465" s="188"/>
      <c r="R465" s="188"/>
      <c r="S465" s="188"/>
      <c r="T465" s="189"/>
      <c r="AT465" s="183" t="s">
        <v>161</v>
      </c>
      <c r="AU465" s="183" t="s">
        <v>87</v>
      </c>
      <c r="AV465" s="14" t="s">
        <v>87</v>
      </c>
      <c r="AW465" s="14" t="s">
        <v>34</v>
      </c>
      <c r="AX465" s="14" t="s">
        <v>77</v>
      </c>
      <c r="AY465" s="183" t="s">
        <v>154</v>
      </c>
    </row>
    <row r="466" spans="1:65" s="13" customFormat="1" x14ac:dyDescent="0.2">
      <c r="B466" s="174"/>
      <c r="D466" s="175" t="s">
        <v>161</v>
      </c>
      <c r="E466" s="176" t="s">
        <v>1</v>
      </c>
      <c r="F466" s="177" t="s">
        <v>532</v>
      </c>
      <c r="H466" s="176" t="s">
        <v>1</v>
      </c>
      <c r="I466" s="178"/>
      <c r="K466" s="212"/>
      <c r="L466" s="174"/>
      <c r="M466" s="179"/>
      <c r="N466" s="180"/>
      <c r="O466" s="180"/>
      <c r="P466" s="180"/>
      <c r="Q466" s="180"/>
      <c r="R466" s="180"/>
      <c r="S466" s="180"/>
      <c r="T466" s="181"/>
      <c r="AT466" s="176" t="s">
        <v>161</v>
      </c>
      <c r="AU466" s="176" t="s">
        <v>87</v>
      </c>
      <c r="AV466" s="13" t="s">
        <v>85</v>
      </c>
      <c r="AW466" s="13" t="s">
        <v>34</v>
      </c>
      <c r="AX466" s="13" t="s">
        <v>77</v>
      </c>
      <c r="AY466" s="176" t="s">
        <v>154</v>
      </c>
    </row>
    <row r="467" spans="1:65" s="14" customFormat="1" x14ac:dyDescent="0.2">
      <c r="B467" s="182"/>
      <c r="D467" s="175" t="s">
        <v>161</v>
      </c>
      <c r="E467" s="183" t="s">
        <v>1</v>
      </c>
      <c r="F467" s="184" t="s">
        <v>533</v>
      </c>
      <c r="H467" s="185">
        <v>5.5</v>
      </c>
      <c r="I467" s="186"/>
      <c r="K467" s="213"/>
      <c r="L467" s="182"/>
      <c r="M467" s="187"/>
      <c r="N467" s="188"/>
      <c r="O467" s="188"/>
      <c r="P467" s="188"/>
      <c r="Q467" s="188"/>
      <c r="R467" s="188"/>
      <c r="S467" s="188"/>
      <c r="T467" s="189"/>
      <c r="AT467" s="183" t="s">
        <v>161</v>
      </c>
      <c r="AU467" s="183" t="s">
        <v>87</v>
      </c>
      <c r="AV467" s="14" t="s">
        <v>87</v>
      </c>
      <c r="AW467" s="14" t="s">
        <v>34</v>
      </c>
      <c r="AX467" s="14" t="s">
        <v>77</v>
      </c>
      <c r="AY467" s="183" t="s">
        <v>154</v>
      </c>
    </row>
    <row r="468" spans="1:65" s="15" customFormat="1" x14ac:dyDescent="0.2">
      <c r="B468" s="190"/>
      <c r="D468" s="175" t="s">
        <v>161</v>
      </c>
      <c r="E468" s="191" t="s">
        <v>1</v>
      </c>
      <c r="F468" s="192" t="s">
        <v>165</v>
      </c>
      <c r="H468" s="193">
        <v>1567.5</v>
      </c>
      <c r="I468" s="194"/>
      <c r="K468" s="214"/>
      <c r="L468" s="190"/>
      <c r="M468" s="195"/>
      <c r="N468" s="196"/>
      <c r="O468" s="196"/>
      <c r="P468" s="196"/>
      <c r="Q468" s="196"/>
      <c r="R468" s="196"/>
      <c r="S468" s="196"/>
      <c r="T468" s="197"/>
      <c r="AT468" s="191" t="s">
        <v>161</v>
      </c>
      <c r="AU468" s="191" t="s">
        <v>87</v>
      </c>
      <c r="AV468" s="15" t="s">
        <v>160</v>
      </c>
      <c r="AW468" s="15" t="s">
        <v>34</v>
      </c>
      <c r="AX468" s="15" t="s">
        <v>85</v>
      </c>
      <c r="AY468" s="191" t="s">
        <v>154</v>
      </c>
    </row>
    <row r="469" spans="1:65" s="2" customFormat="1" ht="16.5" customHeight="1" x14ac:dyDescent="0.2">
      <c r="A469" s="32"/>
      <c r="B469" s="160"/>
      <c r="C469" s="161" t="s">
        <v>292</v>
      </c>
      <c r="D469" s="161" t="s">
        <v>156</v>
      </c>
      <c r="E469" s="162" t="s">
        <v>370</v>
      </c>
      <c r="F469" s="163" t="s">
        <v>371</v>
      </c>
      <c r="G469" s="164" t="s">
        <v>297</v>
      </c>
      <c r="H469" s="165">
        <v>32.438000000000002</v>
      </c>
      <c r="I469" s="166"/>
      <c r="J469" s="167">
        <f>ROUND(I469*H469,2)</f>
        <v>0</v>
      </c>
      <c r="K469" s="211" t="s">
        <v>678</v>
      </c>
      <c r="L469" s="33"/>
      <c r="M469" s="168" t="s">
        <v>1</v>
      </c>
      <c r="N469" s="169" t="s">
        <v>42</v>
      </c>
      <c r="O469" s="58"/>
      <c r="P469" s="170">
        <f>O469*H469</f>
        <v>0</v>
      </c>
      <c r="Q469" s="170">
        <v>3.5999999999999999E-3</v>
      </c>
      <c r="R469" s="170">
        <f>Q469*H469</f>
        <v>0.1167768</v>
      </c>
      <c r="S469" s="170">
        <v>0</v>
      </c>
      <c r="T469" s="171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72" t="s">
        <v>160</v>
      </c>
      <c r="AT469" s="172" t="s">
        <v>156</v>
      </c>
      <c r="AU469" s="172" t="s">
        <v>87</v>
      </c>
      <c r="AY469" s="17" t="s">
        <v>154</v>
      </c>
      <c r="BE469" s="173">
        <f>IF(N469="základní",J469,0)</f>
        <v>0</v>
      </c>
      <c r="BF469" s="173">
        <f>IF(N469="snížená",J469,0)</f>
        <v>0</v>
      </c>
      <c r="BG469" s="173">
        <f>IF(N469="zákl. přenesená",J469,0)</f>
        <v>0</v>
      </c>
      <c r="BH469" s="173">
        <f>IF(N469="sníž. přenesená",J469,0)</f>
        <v>0</v>
      </c>
      <c r="BI469" s="173">
        <f>IF(N469="nulová",J469,0)</f>
        <v>0</v>
      </c>
      <c r="BJ469" s="17" t="s">
        <v>85</v>
      </c>
      <c r="BK469" s="173">
        <f>ROUND(I469*H469,2)</f>
        <v>0</v>
      </c>
      <c r="BL469" s="17" t="s">
        <v>160</v>
      </c>
      <c r="BM469" s="172" t="s">
        <v>616</v>
      </c>
    </row>
    <row r="470" spans="1:65" s="13" customFormat="1" x14ac:dyDescent="0.2">
      <c r="B470" s="174"/>
      <c r="D470" s="175" t="s">
        <v>161</v>
      </c>
      <c r="E470" s="176" t="s">
        <v>1</v>
      </c>
      <c r="F470" s="177" t="s">
        <v>617</v>
      </c>
      <c r="H470" s="176" t="s">
        <v>1</v>
      </c>
      <c r="I470" s="178"/>
      <c r="K470" s="212"/>
      <c r="L470" s="174"/>
      <c r="M470" s="179"/>
      <c r="N470" s="180"/>
      <c r="O470" s="180"/>
      <c r="P470" s="180"/>
      <c r="Q470" s="180"/>
      <c r="R470" s="180"/>
      <c r="S470" s="180"/>
      <c r="T470" s="181"/>
      <c r="AT470" s="176" t="s">
        <v>161</v>
      </c>
      <c r="AU470" s="176" t="s">
        <v>87</v>
      </c>
      <c r="AV470" s="13" t="s">
        <v>85</v>
      </c>
      <c r="AW470" s="13" t="s">
        <v>34</v>
      </c>
      <c r="AX470" s="13" t="s">
        <v>77</v>
      </c>
      <c r="AY470" s="176" t="s">
        <v>154</v>
      </c>
    </row>
    <row r="471" spans="1:65" s="13" customFormat="1" x14ac:dyDescent="0.2">
      <c r="B471" s="174"/>
      <c r="D471" s="175" t="s">
        <v>161</v>
      </c>
      <c r="E471" s="176" t="s">
        <v>1</v>
      </c>
      <c r="F471" s="177" t="s">
        <v>372</v>
      </c>
      <c r="H471" s="176" t="s">
        <v>1</v>
      </c>
      <c r="I471" s="178"/>
      <c r="K471" s="212"/>
      <c r="L471" s="174"/>
      <c r="M471" s="179"/>
      <c r="N471" s="180"/>
      <c r="O471" s="180"/>
      <c r="P471" s="180"/>
      <c r="Q471" s="180"/>
      <c r="R471" s="180"/>
      <c r="S471" s="180"/>
      <c r="T471" s="181"/>
      <c r="AT471" s="176" t="s">
        <v>161</v>
      </c>
      <c r="AU471" s="176" t="s">
        <v>87</v>
      </c>
      <c r="AV471" s="13" t="s">
        <v>85</v>
      </c>
      <c r="AW471" s="13" t="s">
        <v>34</v>
      </c>
      <c r="AX471" s="13" t="s">
        <v>77</v>
      </c>
      <c r="AY471" s="176" t="s">
        <v>154</v>
      </c>
    </row>
    <row r="472" spans="1:65" s="14" customFormat="1" x14ac:dyDescent="0.2">
      <c r="B472" s="182"/>
      <c r="D472" s="175" t="s">
        <v>161</v>
      </c>
      <c r="E472" s="183" t="s">
        <v>1</v>
      </c>
      <c r="F472" s="184" t="s">
        <v>618</v>
      </c>
      <c r="H472" s="185">
        <v>16.238</v>
      </c>
      <c r="I472" s="186"/>
      <c r="K472" s="213"/>
      <c r="L472" s="182"/>
      <c r="M472" s="187"/>
      <c r="N472" s="188"/>
      <c r="O472" s="188"/>
      <c r="P472" s="188"/>
      <c r="Q472" s="188"/>
      <c r="R472" s="188"/>
      <c r="S472" s="188"/>
      <c r="T472" s="189"/>
      <c r="AT472" s="183" t="s">
        <v>161</v>
      </c>
      <c r="AU472" s="183" t="s">
        <v>87</v>
      </c>
      <c r="AV472" s="14" t="s">
        <v>87</v>
      </c>
      <c r="AW472" s="14" t="s">
        <v>34</v>
      </c>
      <c r="AX472" s="14" t="s">
        <v>77</v>
      </c>
      <c r="AY472" s="183" t="s">
        <v>154</v>
      </c>
    </row>
    <row r="473" spans="1:65" s="13" customFormat="1" x14ac:dyDescent="0.2">
      <c r="B473" s="174"/>
      <c r="D473" s="175" t="s">
        <v>161</v>
      </c>
      <c r="E473" s="176" t="s">
        <v>1</v>
      </c>
      <c r="F473" s="177" t="s">
        <v>570</v>
      </c>
      <c r="H473" s="176" t="s">
        <v>1</v>
      </c>
      <c r="I473" s="178"/>
      <c r="K473" s="212"/>
      <c r="L473" s="174"/>
      <c r="M473" s="179"/>
      <c r="N473" s="180"/>
      <c r="O473" s="180"/>
      <c r="P473" s="180"/>
      <c r="Q473" s="180"/>
      <c r="R473" s="180"/>
      <c r="S473" s="180"/>
      <c r="T473" s="181"/>
      <c r="AT473" s="176" t="s">
        <v>161</v>
      </c>
      <c r="AU473" s="176" t="s">
        <v>87</v>
      </c>
      <c r="AV473" s="13" t="s">
        <v>85</v>
      </c>
      <c r="AW473" s="13" t="s">
        <v>34</v>
      </c>
      <c r="AX473" s="13" t="s">
        <v>77</v>
      </c>
      <c r="AY473" s="176" t="s">
        <v>154</v>
      </c>
    </row>
    <row r="474" spans="1:65" s="14" customFormat="1" x14ac:dyDescent="0.2">
      <c r="B474" s="182"/>
      <c r="D474" s="175" t="s">
        <v>161</v>
      </c>
      <c r="E474" s="183" t="s">
        <v>1</v>
      </c>
      <c r="F474" s="184" t="s">
        <v>619</v>
      </c>
      <c r="H474" s="185">
        <v>16.2</v>
      </c>
      <c r="I474" s="186"/>
      <c r="K474" s="213"/>
      <c r="L474" s="182"/>
      <c r="M474" s="187"/>
      <c r="N474" s="188"/>
      <c r="O474" s="188"/>
      <c r="P474" s="188"/>
      <c r="Q474" s="188"/>
      <c r="R474" s="188"/>
      <c r="S474" s="188"/>
      <c r="T474" s="189"/>
      <c r="AT474" s="183" t="s">
        <v>161</v>
      </c>
      <c r="AU474" s="183" t="s">
        <v>87</v>
      </c>
      <c r="AV474" s="14" t="s">
        <v>87</v>
      </c>
      <c r="AW474" s="14" t="s">
        <v>34</v>
      </c>
      <c r="AX474" s="14" t="s">
        <v>77</v>
      </c>
      <c r="AY474" s="183" t="s">
        <v>154</v>
      </c>
    </row>
    <row r="475" spans="1:65" s="15" customFormat="1" x14ac:dyDescent="0.2">
      <c r="B475" s="190"/>
      <c r="D475" s="175" t="s">
        <v>161</v>
      </c>
      <c r="E475" s="191" t="s">
        <v>1</v>
      </c>
      <c r="F475" s="192" t="s">
        <v>165</v>
      </c>
      <c r="H475" s="193">
        <v>32.438000000000002</v>
      </c>
      <c r="I475" s="194"/>
      <c r="K475" s="214"/>
      <c r="L475" s="190"/>
      <c r="M475" s="195"/>
      <c r="N475" s="196"/>
      <c r="O475" s="196"/>
      <c r="P475" s="196"/>
      <c r="Q475" s="196"/>
      <c r="R475" s="196"/>
      <c r="S475" s="196"/>
      <c r="T475" s="197"/>
      <c r="AT475" s="191" t="s">
        <v>161</v>
      </c>
      <c r="AU475" s="191" t="s">
        <v>87</v>
      </c>
      <c r="AV475" s="15" t="s">
        <v>160</v>
      </c>
      <c r="AW475" s="15" t="s">
        <v>34</v>
      </c>
      <c r="AX475" s="15" t="s">
        <v>85</v>
      </c>
      <c r="AY475" s="191" t="s">
        <v>154</v>
      </c>
    </row>
    <row r="476" spans="1:65" s="12" customFormat="1" ht="22.9" customHeight="1" x14ac:dyDescent="0.2">
      <c r="B476" s="147"/>
      <c r="D476" s="148" t="s">
        <v>76</v>
      </c>
      <c r="E476" s="158" t="s">
        <v>181</v>
      </c>
      <c r="F476" s="158" t="s">
        <v>373</v>
      </c>
      <c r="I476" s="150"/>
      <c r="J476" s="159">
        <f>BK476</f>
        <v>0</v>
      </c>
      <c r="K476" s="215"/>
      <c r="L476" s="147"/>
      <c r="M476" s="152"/>
      <c r="N476" s="153"/>
      <c r="O476" s="153"/>
      <c r="P476" s="154">
        <f>SUM(P477:P482)</f>
        <v>0</v>
      </c>
      <c r="Q476" s="153"/>
      <c r="R476" s="154">
        <f>SUM(R477:R482)</f>
        <v>1.71576</v>
      </c>
      <c r="S476" s="153"/>
      <c r="T476" s="155">
        <f>SUM(T477:T482)</f>
        <v>0</v>
      </c>
      <c r="AR476" s="148" t="s">
        <v>85</v>
      </c>
      <c r="AT476" s="156" t="s">
        <v>76</v>
      </c>
      <c r="AU476" s="156" t="s">
        <v>85</v>
      </c>
      <c r="AY476" s="148" t="s">
        <v>154</v>
      </c>
      <c r="BK476" s="157">
        <f>SUM(BK477:BK482)</f>
        <v>0</v>
      </c>
    </row>
    <row r="477" spans="1:65" s="2" customFormat="1" ht="24" customHeight="1" x14ac:dyDescent="0.2">
      <c r="A477" s="32"/>
      <c r="B477" s="160"/>
      <c r="C477" s="161" t="s">
        <v>295</v>
      </c>
      <c r="D477" s="161" t="s">
        <v>156</v>
      </c>
      <c r="E477" s="162" t="s">
        <v>375</v>
      </c>
      <c r="F477" s="163" t="s">
        <v>376</v>
      </c>
      <c r="G477" s="164" t="s">
        <v>297</v>
      </c>
      <c r="H477" s="165">
        <v>12</v>
      </c>
      <c r="I477" s="166"/>
      <c r="J477" s="167">
        <f>ROUND(I477*H477,2)</f>
        <v>0</v>
      </c>
      <c r="K477" s="211" t="s">
        <v>678</v>
      </c>
      <c r="L477" s="33"/>
      <c r="M477" s="168" t="s">
        <v>1</v>
      </c>
      <c r="N477" s="169" t="s">
        <v>42</v>
      </c>
      <c r="O477" s="58"/>
      <c r="P477" s="170">
        <f>O477*H477</f>
        <v>0</v>
      </c>
      <c r="Q477" s="170">
        <v>0.14298</v>
      </c>
      <c r="R477" s="170">
        <f>Q477*H477</f>
        <v>1.71576</v>
      </c>
      <c r="S477" s="170">
        <v>0</v>
      </c>
      <c r="T477" s="171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72" t="s">
        <v>160</v>
      </c>
      <c r="AT477" s="172" t="s">
        <v>156</v>
      </c>
      <c r="AU477" s="172" t="s">
        <v>87</v>
      </c>
      <c r="AY477" s="17" t="s">
        <v>154</v>
      </c>
      <c r="BE477" s="173">
        <f>IF(N477="základní",J477,0)</f>
        <v>0</v>
      </c>
      <c r="BF477" s="173">
        <f>IF(N477="snížená",J477,0)</f>
        <v>0</v>
      </c>
      <c r="BG477" s="173">
        <f>IF(N477="zákl. přenesená",J477,0)</f>
        <v>0</v>
      </c>
      <c r="BH477" s="173">
        <f>IF(N477="sníž. přenesená",J477,0)</f>
        <v>0</v>
      </c>
      <c r="BI477" s="173">
        <f>IF(N477="nulová",J477,0)</f>
        <v>0</v>
      </c>
      <c r="BJ477" s="17" t="s">
        <v>85</v>
      </c>
      <c r="BK477" s="173">
        <f>ROUND(I477*H477,2)</f>
        <v>0</v>
      </c>
      <c r="BL477" s="17" t="s">
        <v>160</v>
      </c>
      <c r="BM477" s="172" t="s">
        <v>620</v>
      </c>
    </row>
    <row r="478" spans="1:65" s="13" customFormat="1" x14ac:dyDescent="0.2">
      <c r="B478" s="174"/>
      <c r="D478" s="175" t="s">
        <v>161</v>
      </c>
      <c r="E478" s="176" t="s">
        <v>1</v>
      </c>
      <c r="F478" s="177" t="s">
        <v>462</v>
      </c>
      <c r="H478" s="176" t="s">
        <v>1</v>
      </c>
      <c r="I478" s="178"/>
      <c r="K478" s="212"/>
      <c r="L478" s="174"/>
      <c r="M478" s="179"/>
      <c r="N478" s="180"/>
      <c r="O478" s="180"/>
      <c r="P478" s="180"/>
      <c r="Q478" s="180"/>
      <c r="R478" s="180"/>
      <c r="S478" s="180"/>
      <c r="T478" s="181"/>
      <c r="AT478" s="176" t="s">
        <v>161</v>
      </c>
      <c r="AU478" s="176" t="s">
        <v>87</v>
      </c>
      <c r="AV478" s="13" t="s">
        <v>85</v>
      </c>
      <c r="AW478" s="13" t="s">
        <v>34</v>
      </c>
      <c r="AX478" s="13" t="s">
        <v>77</v>
      </c>
      <c r="AY478" s="176" t="s">
        <v>154</v>
      </c>
    </row>
    <row r="479" spans="1:65" s="13" customFormat="1" x14ac:dyDescent="0.2">
      <c r="B479" s="174"/>
      <c r="D479" s="175" t="s">
        <v>161</v>
      </c>
      <c r="E479" s="176" t="s">
        <v>1</v>
      </c>
      <c r="F479" s="177" t="s">
        <v>377</v>
      </c>
      <c r="H479" s="176" t="s">
        <v>1</v>
      </c>
      <c r="I479" s="178"/>
      <c r="K479" s="212"/>
      <c r="L479" s="174"/>
      <c r="M479" s="179"/>
      <c r="N479" s="180"/>
      <c r="O479" s="180"/>
      <c r="P479" s="180"/>
      <c r="Q479" s="180"/>
      <c r="R479" s="180"/>
      <c r="S479" s="180"/>
      <c r="T479" s="181"/>
      <c r="AT479" s="176" t="s">
        <v>161</v>
      </c>
      <c r="AU479" s="176" t="s">
        <v>87</v>
      </c>
      <c r="AV479" s="13" t="s">
        <v>85</v>
      </c>
      <c r="AW479" s="13" t="s">
        <v>34</v>
      </c>
      <c r="AX479" s="13" t="s">
        <v>77</v>
      </c>
      <c r="AY479" s="176" t="s">
        <v>154</v>
      </c>
    </row>
    <row r="480" spans="1:65" s="13" customFormat="1" x14ac:dyDescent="0.2">
      <c r="B480" s="174"/>
      <c r="D480" s="175" t="s">
        <v>161</v>
      </c>
      <c r="E480" s="176" t="s">
        <v>1</v>
      </c>
      <c r="F480" s="177" t="s">
        <v>532</v>
      </c>
      <c r="H480" s="176" t="s">
        <v>1</v>
      </c>
      <c r="I480" s="178"/>
      <c r="K480" s="212"/>
      <c r="L480" s="174"/>
      <c r="M480" s="179"/>
      <c r="N480" s="180"/>
      <c r="O480" s="180"/>
      <c r="P480" s="180"/>
      <c r="Q480" s="180"/>
      <c r="R480" s="180"/>
      <c r="S480" s="180"/>
      <c r="T480" s="181"/>
      <c r="AT480" s="176" t="s">
        <v>161</v>
      </c>
      <c r="AU480" s="176" t="s">
        <v>87</v>
      </c>
      <c r="AV480" s="13" t="s">
        <v>85</v>
      </c>
      <c r="AW480" s="13" t="s">
        <v>34</v>
      </c>
      <c r="AX480" s="13" t="s">
        <v>77</v>
      </c>
      <c r="AY480" s="176" t="s">
        <v>154</v>
      </c>
    </row>
    <row r="481" spans="1:65" s="14" customFormat="1" x14ac:dyDescent="0.2">
      <c r="B481" s="182"/>
      <c r="D481" s="175" t="s">
        <v>161</v>
      </c>
      <c r="E481" s="183" t="s">
        <v>1</v>
      </c>
      <c r="F481" s="184" t="s">
        <v>185</v>
      </c>
      <c r="H481" s="185">
        <v>12</v>
      </c>
      <c r="I481" s="186"/>
      <c r="K481" s="213"/>
      <c r="L481" s="182"/>
      <c r="M481" s="187"/>
      <c r="N481" s="188"/>
      <c r="O481" s="188"/>
      <c r="P481" s="188"/>
      <c r="Q481" s="188"/>
      <c r="R481" s="188"/>
      <c r="S481" s="188"/>
      <c r="T481" s="189"/>
      <c r="AT481" s="183" t="s">
        <v>161</v>
      </c>
      <c r="AU481" s="183" t="s">
        <v>87</v>
      </c>
      <c r="AV481" s="14" t="s">
        <v>87</v>
      </c>
      <c r="AW481" s="14" t="s">
        <v>34</v>
      </c>
      <c r="AX481" s="14" t="s">
        <v>77</v>
      </c>
      <c r="AY481" s="183" t="s">
        <v>154</v>
      </c>
    </row>
    <row r="482" spans="1:65" s="15" customFormat="1" x14ac:dyDescent="0.2">
      <c r="B482" s="190"/>
      <c r="D482" s="175" t="s">
        <v>161</v>
      </c>
      <c r="E482" s="191" t="s">
        <v>1</v>
      </c>
      <c r="F482" s="192" t="s">
        <v>165</v>
      </c>
      <c r="H482" s="193">
        <v>12</v>
      </c>
      <c r="I482" s="194"/>
      <c r="K482" s="214"/>
      <c r="L482" s="190"/>
      <c r="M482" s="195"/>
      <c r="N482" s="196"/>
      <c r="O482" s="196"/>
      <c r="P482" s="196"/>
      <c r="Q482" s="196"/>
      <c r="R482" s="196"/>
      <c r="S482" s="196"/>
      <c r="T482" s="197"/>
      <c r="AT482" s="191" t="s">
        <v>161</v>
      </c>
      <c r="AU482" s="191" t="s">
        <v>87</v>
      </c>
      <c r="AV482" s="15" t="s">
        <v>160</v>
      </c>
      <c r="AW482" s="15" t="s">
        <v>34</v>
      </c>
      <c r="AX482" s="15" t="s">
        <v>85</v>
      </c>
      <c r="AY482" s="191" t="s">
        <v>154</v>
      </c>
    </row>
    <row r="483" spans="1:65" s="12" customFormat="1" ht="22.9" customHeight="1" x14ac:dyDescent="0.2">
      <c r="B483" s="147"/>
      <c r="D483" s="148" t="s">
        <v>76</v>
      </c>
      <c r="E483" s="158" t="s">
        <v>182</v>
      </c>
      <c r="F483" s="158" t="s">
        <v>378</v>
      </c>
      <c r="I483" s="150"/>
      <c r="J483" s="159">
        <f>BK483</f>
        <v>0</v>
      </c>
      <c r="K483" s="215"/>
      <c r="L483" s="147"/>
      <c r="M483" s="152"/>
      <c r="N483" s="153"/>
      <c r="O483" s="153"/>
      <c r="P483" s="154">
        <f>SUM(P484:P534)</f>
        <v>0</v>
      </c>
      <c r="Q483" s="153"/>
      <c r="R483" s="154">
        <f>SUM(R484:R534)</f>
        <v>6.7089670799999999</v>
      </c>
      <c r="S483" s="153"/>
      <c r="T483" s="155">
        <f>SUM(T484:T534)</f>
        <v>12</v>
      </c>
      <c r="AR483" s="148" t="s">
        <v>85</v>
      </c>
      <c r="AT483" s="156" t="s">
        <v>76</v>
      </c>
      <c r="AU483" s="156" t="s">
        <v>85</v>
      </c>
      <c r="AY483" s="148" t="s">
        <v>154</v>
      </c>
      <c r="BK483" s="157">
        <f>SUM(BK484:BK534)</f>
        <v>0</v>
      </c>
    </row>
    <row r="484" spans="1:65" s="2" customFormat="1" ht="16.5" customHeight="1" x14ac:dyDescent="0.2">
      <c r="A484" s="32"/>
      <c r="B484" s="160"/>
      <c r="C484" s="161" t="s">
        <v>296</v>
      </c>
      <c r="D484" s="161" t="s">
        <v>156</v>
      </c>
      <c r="E484" s="162" t="s">
        <v>621</v>
      </c>
      <c r="F484" s="163" t="s">
        <v>622</v>
      </c>
      <c r="G484" s="164" t="s">
        <v>173</v>
      </c>
      <c r="H484" s="165">
        <v>0.219</v>
      </c>
      <c r="I484" s="166"/>
      <c r="J484" s="167">
        <f>ROUND(I484*H484,2)</f>
        <v>0</v>
      </c>
      <c r="K484" s="211" t="s">
        <v>678</v>
      </c>
      <c r="L484" s="33"/>
      <c r="M484" s="168" t="s">
        <v>1</v>
      </c>
      <c r="N484" s="169" t="s">
        <v>42</v>
      </c>
      <c r="O484" s="58"/>
      <c r="P484" s="170">
        <f>O484*H484</f>
        <v>0</v>
      </c>
      <c r="Q484" s="170">
        <v>2.6033200000000001</v>
      </c>
      <c r="R484" s="170">
        <f>Q484*H484</f>
        <v>0.57012708000000001</v>
      </c>
      <c r="S484" s="170">
        <v>0</v>
      </c>
      <c r="T484" s="171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72" t="s">
        <v>160</v>
      </c>
      <c r="AT484" s="172" t="s">
        <v>156</v>
      </c>
      <c r="AU484" s="172" t="s">
        <v>87</v>
      </c>
      <c r="AY484" s="17" t="s">
        <v>154</v>
      </c>
      <c r="BE484" s="173">
        <f>IF(N484="základní",J484,0)</f>
        <v>0</v>
      </c>
      <c r="BF484" s="173">
        <f>IF(N484="snížená",J484,0)</f>
        <v>0</v>
      </c>
      <c r="BG484" s="173">
        <f>IF(N484="zákl. přenesená",J484,0)</f>
        <v>0</v>
      </c>
      <c r="BH484" s="173">
        <f>IF(N484="sníž. přenesená",J484,0)</f>
        <v>0</v>
      </c>
      <c r="BI484" s="173">
        <f>IF(N484="nulová",J484,0)</f>
        <v>0</v>
      </c>
      <c r="BJ484" s="17" t="s">
        <v>85</v>
      </c>
      <c r="BK484" s="173">
        <f>ROUND(I484*H484,2)</f>
        <v>0</v>
      </c>
      <c r="BL484" s="17" t="s">
        <v>160</v>
      </c>
      <c r="BM484" s="172" t="s">
        <v>623</v>
      </c>
    </row>
    <row r="485" spans="1:65" s="13" customFormat="1" x14ac:dyDescent="0.2">
      <c r="B485" s="174"/>
      <c r="D485" s="175" t="s">
        <v>161</v>
      </c>
      <c r="E485" s="176" t="s">
        <v>1</v>
      </c>
      <c r="F485" s="177" t="s">
        <v>479</v>
      </c>
      <c r="H485" s="176" t="s">
        <v>1</v>
      </c>
      <c r="I485" s="178"/>
      <c r="K485" s="212"/>
      <c r="L485" s="174"/>
      <c r="M485" s="179"/>
      <c r="N485" s="180"/>
      <c r="O485" s="180"/>
      <c r="P485" s="180"/>
      <c r="Q485" s="180"/>
      <c r="R485" s="180"/>
      <c r="S485" s="180"/>
      <c r="T485" s="181"/>
      <c r="AT485" s="176" t="s">
        <v>161</v>
      </c>
      <c r="AU485" s="176" t="s">
        <v>87</v>
      </c>
      <c r="AV485" s="13" t="s">
        <v>85</v>
      </c>
      <c r="AW485" s="13" t="s">
        <v>34</v>
      </c>
      <c r="AX485" s="13" t="s">
        <v>77</v>
      </c>
      <c r="AY485" s="176" t="s">
        <v>154</v>
      </c>
    </row>
    <row r="486" spans="1:65" s="13" customFormat="1" x14ac:dyDescent="0.2">
      <c r="B486" s="174"/>
      <c r="D486" s="175" t="s">
        <v>161</v>
      </c>
      <c r="E486" s="176" t="s">
        <v>1</v>
      </c>
      <c r="F486" s="177" t="s">
        <v>570</v>
      </c>
      <c r="H486" s="176" t="s">
        <v>1</v>
      </c>
      <c r="I486" s="178"/>
      <c r="K486" s="212"/>
      <c r="L486" s="174"/>
      <c r="M486" s="179"/>
      <c r="N486" s="180"/>
      <c r="O486" s="180"/>
      <c r="P486" s="180"/>
      <c r="Q486" s="180"/>
      <c r="R486" s="180"/>
      <c r="S486" s="180"/>
      <c r="T486" s="181"/>
      <c r="AT486" s="176" t="s">
        <v>161</v>
      </c>
      <c r="AU486" s="176" t="s">
        <v>87</v>
      </c>
      <c r="AV486" s="13" t="s">
        <v>85</v>
      </c>
      <c r="AW486" s="13" t="s">
        <v>34</v>
      </c>
      <c r="AX486" s="13" t="s">
        <v>77</v>
      </c>
      <c r="AY486" s="176" t="s">
        <v>154</v>
      </c>
    </row>
    <row r="487" spans="1:65" s="14" customFormat="1" x14ac:dyDescent="0.2">
      <c r="B487" s="182"/>
      <c r="D487" s="175" t="s">
        <v>161</v>
      </c>
      <c r="E487" s="183" t="s">
        <v>1</v>
      </c>
      <c r="F487" s="184" t="s">
        <v>624</v>
      </c>
      <c r="H487" s="185">
        <v>0.219</v>
      </c>
      <c r="I487" s="186"/>
      <c r="K487" s="213"/>
      <c r="L487" s="182"/>
      <c r="M487" s="187"/>
      <c r="N487" s="188"/>
      <c r="O487" s="188"/>
      <c r="P487" s="188"/>
      <c r="Q487" s="188"/>
      <c r="R487" s="188"/>
      <c r="S487" s="188"/>
      <c r="T487" s="189"/>
      <c r="AT487" s="183" t="s">
        <v>161</v>
      </c>
      <c r="AU487" s="183" t="s">
        <v>87</v>
      </c>
      <c r="AV487" s="14" t="s">
        <v>87</v>
      </c>
      <c r="AW487" s="14" t="s">
        <v>34</v>
      </c>
      <c r="AX487" s="14" t="s">
        <v>85</v>
      </c>
      <c r="AY487" s="183" t="s">
        <v>154</v>
      </c>
    </row>
    <row r="488" spans="1:65" s="2" customFormat="1" ht="24" customHeight="1" x14ac:dyDescent="0.2">
      <c r="A488" s="32"/>
      <c r="B488" s="160"/>
      <c r="C488" s="161" t="s">
        <v>291</v>
      </c>
      <c r="D488" s="161" t="s">
        <v>156</v>
      </c>
      <c r="E488" s="162" t="s">
        <v>379</v>
      </c>
      <c r="F488" s="163" t="s">
        <v>380</v>
      </c>
      <c r="G488" s="164" t="s">
        <v>159</v>
      </c>
      <c r="H488" s="165">
        <v>27</v>
      </c>
      <c r="I488" s="166"/>
      <c r="J488" s="167">
        <f>ROUND(I488*H488,2)</f>
        <v>0</v>
      </c>
      <c r="K488" s="211" t="s">
        <v>678</v>
      </c>
      <c r="L488" s="33"/>
      <c r="M488" s="168" t="s">
        <v>1</v>
      </c>
      <c r="N488" s="169" t="s">
        <v>42</v>
      </c>
      <c r="O488" s="58"/>
      <c r="P488" s="170">
        <f>O488*H488</f>
        <v>0</v>
      </c>
      <c r="Q488" s="170">
        <v>3.6000000000000002E-4</v>
      </c>
      <c r="R488" s="170">
        <f>Q488*H488</f>
        <v>9.7200000000000012E-3</v>
      </c>
      <c r="S488" s="170">
        <v>0</v>
      </c>
      <c r="T488" s="171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72" t="s">
        <v>160</v>
      </c>
      <c r="AT488" s="172" t="s">
        <v>156</v>
      </c>
      <c r="AU488" s="172" t="s">
        <v>87</v>
      </c>
      <c r="AY488" s="17" t="s">
        <v>154</v>
      </c>
      <c r="BE488" s="173">
        <f>IF(N488="základní",J488,0)</f>
        <v>0</v>
      </c>
      <c r="BF488" s="173">
        <f>IF(N488="snížená",J488,0)</f>
        <v>0</v>
      </c>
      <c r="BG488" s="173">
        <f>IF(N488="zákl. přenesená",J488,0)</f>
        <v>0</v>
      </c>
      <c r="BH488" s="173">
        <f>IF(N488="sníž. přenesená",J488,0)</f>
        <v>0</v>
      </c>
      <c r="BI488" s="173">
        <f>IF(N488="nulová",J488,0)</f>
        <v>0</v>
      </c>
      <c r="BJ488" s="17" t="s">
        <v>85</v>
      </c>
      <c r="BK488" s="173">
        <f>ROUND(I488*H488,2)</f>
        <v>0</v>
      </c>
      <c r="BL488" s="17" t="s">
        <v>160</v>
      </c>
      <c r="BM488" s="172" t="s">
        <v>625</v>
      </c>
    </row>
    <row r="489" spans="1:65" s="13" customFormat="1" x14ac:dyDescent="0.2">
      <c r="B489" s="174"/>
      <c r="D489" s="175" t="s">
        <v>161</v>
      </c>
      <c r="E489" s="176" t="s">
        <v>1</v>
      </c>
      <c r="F489" s="177" t="s">
        <v>462</v>
      </c>
      <c r="H489" s="176" t="s">
        <v>1</v>
      </c>
      <c r="I489" s="178"/>
      <c r="K489" s="212"/>
      <c r="L489" s="174"/>
      <c r="M489" s="179"/>
      <c r="N489" s="180"/>
      <c r="O489" s="180"/>
      <c r="P489" s="180"/>
      <c r="Q489" s="180"/>
      <c r="R489" s="180"/>
      <c r="S489" s="180"/>
      <c r="T489" s="181"/>
      <c r="AT489" s="176" t="s">
        <v>161</v>
      </c>
      <c r="AU489" s="176" t="s">
        <v>87</v>
      </c>
      <c r="AV489" s="13" t="s">
        <v>85</v>
      </c>
      <c r="AW489" s="13" t="s">
        <v>34</v>
      </c>
      <c r="AX489" s="13" t="s">
        <v>77</v>
      </c>
      <c r="AY489" s="176" t="s">
        <v>154</v>
      </c>
    </row>
    <row r="490" spans="1:65" s="13" customFormat="1" x14ac:dyDescent="0.2">
      <c r="B490" s="174"/>
      <c r="D490" s="175" t="s">
        <v>161</v>
      </c>
      <c r="E490" s="176" t="s">
        <v>1</v>
      </c>
      <c r="F490" s="177" t="s">
        <v>626</v>
      </c>
      <c r="H490" s="176" t="s">
        <v>1</v>
      </c>
      <c r="I490" s="178"/>
      <c r="K490" s="212"/>
      <c r="L490" s="174"/>
      <c r="M490" s="179"/>
      <c r="N490" s="180"/>
      <c r="O490" s="180"/>
      <c r="P490" s="180"/>
      <c r="Q490" s="180"/>
      <c r="R490" s="180"/>
      <c r="S490" s="180"/>
      <c r="T490" s="181"/>
      <c r="AT490" s="176" t="s">
        <v>161</v>
      </c>
      <c r="AU490" s="176" t="s">
        <v>87</v>
      </c>
      <c r="AV490" s="13" t="s">
        <v>85</v>
      </c>
      <c r="AW490" s="13" t="s">
        <v>34</v>
      </c>
      <c r="AX490" s="13" t="s">
        <v>77</v>
      </c>
      <c r="AY490" s="176" t="s">
        <v>154</v>
      </c>
    </row>
    <row r="491" spans="1:65" s="14" customFormat="1" x14ac:dyDescent="0.2">
      <c r="B491" s="182"/>
      <c r="D491" s="175" t="s">
        <v>161</v>
      </c>
      <c r="E491" s="183" t="s">
        <v>1</v>
      </c>
      <c r="F491" s="184" t="s">
        <v>627</v>
      </c>
      <c r="H491" s="185">
        <v>27</v>
      </c>
      <c r="I491" s="186"/>
      <c r="K491" s="213"/>
      <c r="L491" s="182"/>
      <c r="M491" s="187"/>
      <c r="N491" s="188"/>
      <c r="O491" s="188"/>
      <c r="P491" s="188"/>
      <c r="Q491" s="188"/>
      <c r="R491" s="188"/>
      <c r="S491" s="188"/>
      <c r="T491" s="189"/>
      <c r="AT491" s="183" t="s">
        <v>161</v>
      </c>
      <c r="AU491" s="183" t="s">
        <v>87</v>
      </c>
      <c r="AV491" s="14" t="s">
        <v>87</v>
      </c>
      <c r="AW491" s="14" t="s">
        <v>34</v>
      </c>
      <c r="AX491" s="14" t="s">
        <v>85</v>
      </c>
      <c r="AY491" s="183" t="s">
        <v>154</v>
      </c>
    </row>
    <row r="492" spans="1:65" s="2" customFormat="1" ht="16.5" customHeight="1" x14ac:dyDescent="0.2">
      <c r="A492" s="32"/>
      <c r="B492" s="160"/>
      <c r="C492" s="161" t="s">
        <v>298</v>
      </c>
      <c r="D492" s="161" t="s">
        <v>156</v>
      </c>
      <c r="E492" s="162" t="s">
        <v>381</v>
      </c>
      <c r="F492" s="163" t="s">
        <v>382</v>
      </c>
      <c r="G492" s="164" t="s">
        <v>297</v>
      </c>
      <c r="H492" s="165">
        <v>16.238</v>
      </c>
      <c r="I492" s="166"/>
      <c r="J492" s="167">
        <f>ROUND(I492*H492,2)</f>
        <v>0</v>
      </c>
      <c r="K492" s="211" t="s">
        <v>678</v>
      </c>
      <c r="L492" s="33"/>
      <c r="M492" s="168" t="s">
        <v>1</v>
      </c>
      <c r="N492" s="169" t="s">
        <v>42</v>
      </c>
      <c r="O492" s="58"/>
      <c r="P492" s="170">
        <f>O492*H492</f>
        <v>0</v>
      </c>
      <c r="Q492" s="170">
        <v>0</v>
      </c>
      <c r="R492" s="170">
        <f>Q492*H492</f>
        <v>0</v>
      </c>
      <c r="S492" s="170">
        <v>0</v>
      </c>
      <c r="T492" s="171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72" t="s">
        <v>160</v>
      </c>
      <c r="AT492" s="172" t="s">
        <v>156</v>
      </c>
      <c r="AU492" s="172" t="s">
        <v>87</v>
      </c>
      <c r="AY492" s="17" t="s">
        <v>154</v>
      </c>
      <c r="BE492" s="173">
        <f>IF(N492="základní",J492,0)</f>
        <v>0</v>
      </c>
      <c r="BF492" s="173">
        <f>IF(N492="snížená",J492,0)</f>
        <v>0</v>
      </c>
      <c r="BG492" s="173">
        <f>IF(N492="zákl. přenesená",J492,0)</f>
        <v>0</v>
      </c>
      <c r="BH492" s="173">
        <f>IF(N492="sníž. přenesená",J492,0)</f>
        <v>0</v>
      </c>
      <c r="BI492" s="173">
        <f>IF(N492="nulová",J492,0)</f>
        <v>0</v>
      </c>
      <c r="BJ492" s="17" t="s">
        <v>85</v>
      </c>
      <c r="BK492" s="173">
        <f>ROUND(I492*H492,2)</f>
        <v>0</v>
      </c>
      <c r="BL492" s="17" t="s">
        <v>160</v>
      </c>
      <c r="BM492" s="172" t="s">
        <v>628</v>
      </c>
    </row>
    <row r="493" spans="1:65" s="13" customFormat="1" x14ac:dyDescent="0.2">
      <c r="B493" s="174"/>
      <c r="D493" s="175" t="s">
        <v>161</v>
      </c>
      <c r="E493" s="176" t="s">
        <v>1</v>
      </c>
      <c r="F493" s="177" t="s">
        <v>474</v>
      </c>
      <c r="H493" s="176" t="s">
        <v>1</v>
      </c>
      <c r="I493" s="178"/>
      <c r="K493" s="212"/>
      <c r="L493" s="174"/>
      <c r="M493" s="179"/>
      <c r="N493" s="180"/>
      <c r="O493" s="180"/>
      <c r="P493" s="180"/>
      <c r="Q493" s="180"/>
      <c r="R493" s="180"/>
      <c r="S493" s="180"/>
      <c r="T493" s="181"/>
      <c r="AT493" s="176" t="s">
        <v>161</v>
      </c>
      <c r="AU493" s="176" t="s">
        <v>87</v>
      </c>
      <c r="AV493" s="13" t="s">
        <v>85</v>
      </c>
      <c r="AW493" s="13" t="s">
        <v>34</v>
      </c>
      <c r="AX493" s="13" t="s">
        <v>77</v>
      </c>
      <c r="AY493" s="176" t="s">
        <v>154</v>
      </c>
    </row>
    <row r="494" spans="1:65" s="13" customFormat="1" x14ac:dyDescent="0.2">
      <c r="B494" s="174"/>
      <c r="D494" s="175" t="s">
        <v>161</v>
      </c>
      <c r="E494" s="176" t="s">
        <v>1</v>
      </c>
      <c r="F494" s="177" t="s">
        <v>372</v>
      </c>
      <c r="H494" s="176" t="s">
        <v>1</v>
      </c>
      <c r="I494" s="178"/>
      <c r="K494" s="212"/>
      <c r="L494" s="174"/>
      <c r="M494" s="179"/>
      <c r="N494" s="180"/>
      <c r="O494" s="180"/>
      <c r="P494" s="180"/>
      <c r="Q494" s="180"/>
      <c r="R494" s="180"/>
      <c r="S494" s="180"/>
      <c r="T494" s="181"/>
      <c r="AT494" s="176" t="s">
        <v>161</v>
      </c>
      <c r="AU494" s="176" t="s">
        <v>87</v>
      </c>
      <c r="AV494" s="13" t="s">
        <v>85</v>
      </c>
      <c r="AW494" s="13" t="s">
        <v>34</v>
      </c>
      <c r="AX494" s="13" t="s">
        <v>77</v>
      </c>
      <c r="AY494" s="176" t="s">
        <v>154</v>
      </c>
    </row>
    <row r="495" spans="1:65" s="14" customFormat="1" x14ac:dyDescent="0.2">
      <c r="B495" s="182"/>
      <c r="D495" s="175" t="s">
        <v>161</v>
      </c>
      <c r="E495" s="183" t="s">
        <v>1</v>
      </c>
      <c r="F495" s="184" t="s">
        <v>618</v>
      </c>
      <c r="H495" s="185">
        <v>16.238</v>
      </c>
      <c r="I495" s="186"/>
      <c r="K495" s="213"/>
      <c r="L495" s="182"/>
      <c r="M495" s="187"/>
      <c r="N495" s="188"/>
      <c r="O495" s="188"/>
      <c r="P495" s="188"/>
      <c r="Q495" s="188"/>
      <c r="R495" s="188"/>
      <c r="S495" s="188"/>
      <c r="T495" s="189"/>
      <c r="AT495" s="183" t="s">
        <v>161</v>
      </c>
      <c r="AU495" s="183" t="s">
        <v>87</v>
      </c>
      <c r="AV495" s="14" t="s">
        <v>87</v>
      </c>
      <c r="AW495" s="14" t="s">
        <v>34</v>
      </c>
      <c r="AX495" s="14" t="s">
        <v>85</v>
      </c>
      <c r="AY495" s="183" t="s">
        <v>154</v>
      </c>
    </row>
    <row r="496" spans="1:65" s="2" customFormat="1" ht="24" customHeight="1" x14ac:dyDescent="0.2">
      <c r="A496" s="32"/>
      <c r="B496" s="160"/>
      <c r="C496" s="161" t="s">
        <v>301</v>
      </c>
      <c r="D496" s="161" t="s">
        <v>156</v>
      </c>
      <c r="E496" s="162" t="s">
        <v>629</v>
      </c>
      <c r="F496" s="163" t="s">
        <v>630</v>
      </c>
      <c r="G496" s="164" t="s">
        <v>297</v>
      </c>
      <c r="H496" s="165">
        <v>2</v>
      </c>
      <c r="I496" s="166"/>
      <c r="J496" s="167">
        <f>ROUND(I496*H496,2)</f>
        <v>0</v>
      </c>
      <c r="K496" s="211" t="s">
        <v>678</v>
      </c>
      <c r="L496" s="33"/>
      <c r="M496" s="168" t="s">
        <v>1</v>
      </c>
      <c r="N496" s="169" t="s">
        <v>42</v>
      </c>
      <c r="O496" s="58"/>
      <c r="P496" s="170">
        <f>O496*H496</f>
        <v>0</v>
      </c>
      <c r="Q496" s="170">
        <v>0.14760999999999999</v>
      </c>
      <c r="R496" s="170">
        <f>Q496*H496</f>
        <v>0.29521999999999998</v>
      </c>
      <c r="S496" s="170">
        <v>0</v>
      </c>
      <c r="T496" s="171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72" t="s">
        <v>160</v>
      </c>
      <c r="AT496" s="172" t="s">
        <v>156</v>
      </c>
      <c r="AU496" s="172" t="s">
        <v>87</v>
      </c>
      <c r="AY496" s="17" t="s">
        <v>154</v>
      </c>
      <c r="BE496" s="173">
        <f>IF(N496="základní",J496,0)</f>
        <v>0</v>
      </c>
      <c r="BF496" s="173">
        <f>IF(N496="snížená",J496,0)</f>
        <v>0</v>
      </c>
      <c r="BG496" s="173">
        <f>IF(N496="zákl. přenesená",J496,0)</f>
        <v>0</v>
      </c>
      <c r="BH496" s="173">
        <f>IF(N496="sníž. přenesená",J496,0)</f>
        <v>0</v>
      </c>
      <c r="BI496" s="173">
        <f>IF(N496="nulová",J496,0)</f>
        <v>0</v>
      </c>
      <c r="BJ496" s="17" t="s">
        <v>85</v>
      </c>
      <c r="BK496" s="173">
        <f>ROUND(I496*H496,2)</f>
        <v>0</v>
      </c>
      <c r="BL496" s="17" t="s">
        <v>160</v>
      </c>
      <c r="BM496" s="172" t="s">
        <v>631</v>
      </c>
    </row>
    <row r="497" spans="1:65" s="13" customFormat="1" x14ac:dyDescent="0.2">
      <c r="B497" s="174"/>
      <c r="D497" s="175" t="s">
        <v>161</v>
      </c>
      <c r="E497" s="176" t="s">
        <v>1</v>
      </c>
      <c r="F497" s="177" t="s">
        <v>479</v>
      </c>
      <c r="H497" s="176" t="s">
        <v>1</v>
      </c>
      <c r="I497" s="178"/>
      <c r="K497" s="212"/>
      <c r="L497" s="174"/>
      <c r="M497" s="179"/>
      <c r="N497" s="180"/>
      <c r="O497" s="180"/>
      <c r="P497" s="180"/>
      <c r="Q497" s="180"/>
      <c r="R497" s="180"/>
      <c r="S497" s="180"/>
      <c r="T497" s="181"/>
      <c r="AT497" s="176" t="s">
        <v>161</v>
      </c>
      <c r="AU497" s="176" t="s">
        <v>87</v>
      </c>
      <c r="AV497" s="13" t="s">
        <v>85</v>
      </c>
      <c r="AW497" s="13" t="s">
        <v>34</v>
      </c>
      <c r="AX497" s="13" t="s">
        <v>77</v>
      </c>
      <c r="AY497" s="176" t="s">
        <v>154</v>
      </c>
    </row>
    <row r="498" spans="1:65" s="13" customFormat="1" x14ac:dyDescent="0.2">
      <c r="B498" s="174"/>
      <c r="D498" s="175" t="s">
        <v>161</v>
      </c>
      <c r="E498" s="176" t="s">
        <v>1</v>
      </c>
      <c r="F498" s="177" t="s">
        <v>570</v>
      </c>
      <c r="H498" s="176" t="s">
        <v>1</v>
      </c>
      <c r="I498" s="178"/>
      <c r="K498" s="212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6" t="s">
        <v>161</v>
      </c>
      <c r="AU498" s="176" t="s">
        <v>87</v>
      </c>
      <c r="AV498" s="13" t="s">
        <v>85</v>
      </c>
      <c r="AW498" s="13" t="s">
        <v>34</v>
      </c>
      <c r="AX498" s="13" t="s">
        <v>77</v>
      </c>
      <c r="AY498" s="176" t="s">
        <v>154</v>
      </c>
    </row>
    <row r="499" spans="1:65" s="14" customFormat="1" x14ac:dyDescent="0.2">
      <c r="B499" s="182"/>
      <c r="D499" s="175" t="s">
        <v>161</v>
      </c>
      <c r="E499" s="183" t="s">
        <v>1</v>
      </c>
      <c r="F499" s="184" t="s">
        <v>632</v>
      </c>
      <c r="H499" s="185">
        <v>2</v>
      </c>
      <c r="I499" s="186"/>
      <c r="K499" s="213"/>
      <c r="L499" s="182"/>
      <c r="M499" s="187"/>
      <c r="N499" s="188"/>
      <c r="O499" s="188"/>
      <c r="P499" s="188"/>
      <c r="Q499" s="188"/>
      <c r="R499" s="188"/>
      <c r="S499" s="188"/>
      <c r="T499" s="189"/>
      <c r="AT499" s="183" t="s">
        <v>161</v>
      </c>
      <c r="AU499" s="183" t="s">
        <v>87</v>
      </c>
      <c r="AV499" s="14" t="s">
        <v>87</v>
      </c>
      <c r="AW499" s="14" t="s">
        <v>34</v>
      </c>
      <c r="AX499" s="14" t="s">
        <v>77</v>
      </c>
      <c r="AY499" s="183" t="s">
        <v>154</v>
      </c>
    </row>
    <row r="500" spans="1:65" s="15" customFormat="1" x14ac:dyDescent="0.2">
      <c r="B500" s="190"/>
      <c r="D500" s="175" t="s">
        <v>161</v>
      </c>
      <c r="E500" s="191" t="s">
        <v>1</v>
      </c>
      <c r="F500" s="192" t="s">
        <v>165</v>
      </c>
      <c r="H500" s="193">
        <v>2</v>
      </c>
      <c r="I500" s="194"/>
      <c r="K500" s="214"/>
      <c r="L500" s="190"/>
      <c r="M500" s="195"/>
      <c r="N500" s="196"/>
      <c r="O500" s="196"/>
      <c r="P500" s="196"/>
      <c r="Q500" s="196"/>
      <c r="R500" s="196"/>
      <c r="S500" s="196"/>
      <c r="T500" s="197"/>
      <c r="AT500" s="191" t="s">
        <v>161</v>
      </c>
      <c r="AU500" s="191" t="s">
        <v>87</v>
      </c>
      <c r="AV500" s="15" t="s">
        <v>160</v>
      </c>
      <c r="AW500" s="15" t="s">
        <v>34</v>
      </c>
      <c r="AX500" s="15" t="s">
        <v>85</v>
      </c>
      <c r="AY500" s="191" t="s">
        <v>154</v>
      </c>
    </row>
    <row r="501" spans="1:65" s="2" customFormat="1" ht="16.5" customHeight="1" x14ac:dyDescent="0.2">
      <c r="A501" s="32"/>
      <c r="B501" s="160"/>
      <c r="C501" s="198" t="s">
        <v>304</v>
      </c>
      <c r="D501" s="198" t="s">
        <v>263</v>
      </c>
      <c r="E501" s="199" t="s">
        <v>456</v>
      </c>
      <c r="F501" s="200" t="s">
        <v>633</v>
      </c>
      <c r="G501" s="201" t="s">
        <v>176</v>
      </c>
      <c r="H501" s="202">
        <v>4</v>
      </c>
      <c r="I501" s="203"/>
      <c r="J501" s="204">
        <f>ROUND(I501*H501,2)</f>
        <v>0</v>
      </c>
      <c r="K501" s="211" t="s">
        <v>678</v>
      </c>
      <c r="L501" s="205"/>
      <c r="M501" s="206" t="s">
        <v>1</v>
      </c>
      <c r="N501" s="207" t="s">
        <v>42</v>
      </c>
      <c r="O501" s="58"/>
      <c r="P501" s="170">
        <f>O501*H501</f>
        <v>0</v>
      </c>
      <c r="Q501" s="170">
        <v>1E-3</v>
      </c>
      <c r="R501" s="170">
        <f>Q501*H501</f>
        <v>4.0000000000000001E-3</v>
      </c>
      <c r="S501" s="170">
        <v>0</v>
      </c>
      <c r="T501" s="171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72" t="s">
        <v>181</v>
      </c>
      <c r="AT501" s="172" t="s">
        <v>263</v>
      </c>
      <c r="AU501" s="172" t="s">
        <v>87</v>
      </c>
      <c r="AY501" s="17" t="s">
        <v>154</v>
      </c>
      <c r="BE501" s="173">
        <f>IF(N501="základní",J501,0)</f>
        <v>0</v>
      </c>
      <c r="BF501" s="173">
        <f>IF(N501="snížená",J501,0)</f>
        <v>0</v>
      </c>
      <c r="BG501" s="173">
        <f>IF(N501="zákl. přenesená",J501,0)</f>
        <v>0</v>
      </c>
      <c r="BH501" s="173">
        <f>IF(N501="sníž. přenesená",J501,0)</f>
        <v>0</v>
      </c>
      <c r="BI501" s="173">
        <f>IF(N501="nulová",J501,0)</f>
        <v>0</v>
      </c>
      <c r="BJ501" s="17" t="s">
        <v>85</v>
      </c>
      <c r="BK501" s="173">
        <f>ROUND(I501*H501,2)</f>
        <v>0</v>
      </c>
      <c r="BL501" s="17" t="s">
        <v>160</v>
      </c>
      <c r="BM501" s="172" t="s">
        <v>634</v>
      </c>
    </row>
    <row r="502" spans="1:65" s="13" customFormat="1" x14ac:dyDescent="0.2">
      <c r="B502" s="174"/>
      <c r="D502" s="175" t="s">
        <v>161</v>
      </c>
      <c r="E502" s="176" t="s">
        <v>1</v>
      </c>
      <c r="F502" s="177" t="s">
        <v>479</v>
      </c>
      <c r="H502" s="176" t="s">
        <v>1</v>
      </c>
      <c r="I502" s="178"/>
      <c r="K502" s="212"/>
      <c r="L502" s="174"/>
      <c r="M502" s="179"/>
      <c r="N502" s="180"/>
      <c r="O502" s="180"/>
      <c r="P502" s="180"/>
      <c r="Q502" s="180"/>
      <c r="R502" s="180"/>
      <c r="S502" s="180"/>
      <c r="T502" s="181"/>
      <c r="AT502" s="176" t="s">
        <v>161</v>
      </c>
      <c r="AU502" s="176" t="s">
        <v>87</v>
      </c>
      <c r="AV502" s="13" t="s">
        <v>85</v>
      </c>
      <c r="AW502" s="13" t="s">
        <v>34</v>
      </c>
      <c r="AX502" s="13" t="s">
        <v>77</v>
      </c>
      <c r="AY502" s="176" t="s">
        <v>154</v>
      </c>
    </row>
    <row r="503" spans="1:65" s="13" customFormat="1" x14ac:dyDescent="0.2">
      <c r="B503" s="174"/>
      <c r="D503" s="175" t="s">
        <v>161</v>
      </c>
      <c r="E503" s="176" t="s">
        <v>1</v>
      </c>
      <c r="F503" s="177" t="s">
        <v>570</v>
      </c>
      <c r="H503" s="176" t="s">
        <v>1</v>
      </c>
      <c r="I503" s="178"/>
      <c r="K503" s="212"/>
      <c r="L503" s="174"/>
      <c r="M503" s="179"/>
      <c r="N503" s="180"/>
      <c r="O503" s="180"/>
      <c r="P503" s="180"/>
      <c r="Q503" s="180"/>
      <c r="R503" s="180"/>
      <c r="S503" s="180"/>
      <c r="T503" s="181"/>
      <c r="AT503" s="176" t="s">
        <v>161</v>
      </c>
      <c r="AU503" s="176" t="s">
        <v>87</v>
      </c>
      <c r="AV503" s="13" t="s">
        <v>85</v>
      </c>
      <c r="AW503" s="13" t="s">
        <v>34</v>
      </c>
      <c r="AX503" s="13" t="s">
        <v>77</v>
      </c>
      <c r="AY503" s="176" t="s">
        <v>154</v>
      </c>
    </row>
    <row r="504" spans="1:65" s="14" customFormat="1" x14ac:dyDescent="0.2">
      <c r="B504" s="182"/>
      <c r="D504" s="175" t="s">
        <v>161</v>
      </c>
      <c r="E504" s="183" t="s">
        <v>1</v>
      </c>
      <c r="F504" s="184" t="s">
        <v>160</v>
      </c>
      <c r="H504" s="185">
        <v>4</v>
      </c>
      <c r="I504" s="186"/>
      <c r="K504" s="213"/>
      <c r="L504" s="182"/>
      <c r="M504" s="187"/>
      <c r="N504" s="188"/>
      <c r="O504" s="188"/>
      <c r="P504" s="188"/>
      <c r="Q504" s="188"/>
      <c r="R504" s="188"/>
      <c r="S504" s="188"/>
      <c r="T504" s="189"/>
      <c r="AT504" s="183" t="s">
        <v>161</v>
      </c>
      <c r="AU504" s="183" t="s">
        <v>87</v>
      </c>
      <c r="AV504" s="14" t="s">
        <v>87</v>
      </c>
      <c r="AW504" s="14" t="s">
        <v>34</v>
      </c>
      <c r="AX504" s="14" t="s">
        <v>77</v>
      </c>
      <c r="AY504" s="183" t="s">
        <v>154</v>
      </c>
    </row>
    <row r="505" spans="1:65" s="15" customFormat="1" x14ac:dyDescent="0.2">
      <c r="B505" s="190"/>
      <c r="D505" s="175" t="s">
        <v>161</v>
      </c>
      <c r="E505" s="191" t="s">
        <v>1</v>
      </c>
      <c r="F505" s="192" t="s">
        <v>165</v>
      </c>
      <c r="H505" s="193">
        <v>4</v>
      </c>
      <c r="I505" s="194"/>
      <c r="K505" s="214"/>
      <c r="L505" s="190"/>
      <c r="M505" s="195"/>
      <c r="N505" s="196"/>
      <c r="O505" s="196"/>
      <c r="P505" s="196"/>
      <c r="Q505" s="196"/>
      <c r="R505" s="196"/>
      <c r="S505" s="196"/>
      <c r="T505" s="197"/>
      <c r="AT505" s="191" t="s">
        <v>161</v>
      </c>
      <c r="AU505" s="191" t="s">
        <v>87</v>
      </c>
      <c r="AV505" s="15" t="s">
        <v>160</v>
      </c>
      <c r="AW505" s="15" t="s">
        <v>34</v>
      </c>
      <c r="AX505" s="15" t="s">
        <v>85</v>
      </c>
      <c r="AY505" s="191" t="s">
        <v>154</v>
      </c>
    </row>
    <row r="506" spans="1:65" s="2" customFormat="1" ht="16.5" customHeight="1" x14ac:dyDescent="0.2">
      <c r="A506" s="32"/>
      <c r="B506" s="160"/>
      <c r="C506" s="198" t="s">
        <v>308</v>
      </c>
      <c r="D506" s="198" t="s">
        <v>263</v>
      </c>
      <c r="E506" s="199" t="s">
        <v>455</v>
      </c>
      <c r="F506" s="200" t="s">
        <v>635</v>
      </c>
      <c r="G506" s="201" t="s">
        <v>176</v>
      </c>
      <c r="H506" s="202">
        <v>80</v>
      </c>
      <c r="I506" s="203"/>
      <c r="J506" s="204">
        <f>ROUND(I506*H506,2)</f>
        <v>0</v>
      </c>
      <c r="K506" s="211" t="s">
        <v>678</v>
      </c>
      <c r="L506" s="205"/>
      <c r="M506" s="206" t="s">
        <v>1</v>
      </c>
      <c r="N506" s="207" t="s">
        <v>42</v>
      </c>
      <c r="O506" s="58"/>
      <c r="P506" s="170">
        <f>O506*H506</f>
        <v>0</v>
      </c>
      <c r="Q506" s="170">
        <v>3.5000000000000001E-3</v>
      </c>
      <c r="R506" s="170">
        <f>Q506*H506</f>
        <v>0.28000000000000003</v>
      </c>
      <c r="S506" s="170">
        <v>0</v>
      </c>
      <c r="T506" s="171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72" t="s">
        <v>181</v>
      </c>
      <c r="AT506" s="172" t="s">
        <v>263</v>
      </c>
      <c r="AU506" s="172" t="s">
        <v>87</v>
      </c>
      <c r="AY506" s="17" t="s">
        <v>154</v>
      </c>
      <c r="BE506" s="173">
        <f>IF(N506="základní",J506,0)</f>
        <v>0</v>
      </c>
      <c r="BF506" s="173">
        <f>IF(N506="snížená",J506,0)</f>
        <v>0</v>
      </c>
      <c r="BG506" s="173">
        <f>IF(N506="zákl. přenesená",J506,0)</f>
        <v>0</v>
      </c>
      <c r="BH506" s="173">
        <f>IF(N506="sníž. přenesená",J506,0)</f>
        <v>0</v>
      </c>
      <c r="BI506" s="173">
        <f>IF(N506="nulová",J506,0)</f>
        <v>0</v>
      </c>
      <c r="BJ506" s="17" t="s">
        <v>85</v>
      </c>
      <c r="BK506" s="173">
        <f>ROUND(I506*H506,2)</f>
        <v>0</v>
      </c>
      <c r="BL506" s="17" t="s">
        <v>160</v>
      </c>
      <c r="BM506" s="172" t="s">
        <v>636</v>
      </c>
    </row>
    <row r="507" spans="1:65" s="13" customFormat="1" x14ac:dyDescent="0.2">
      <c r="B507" s="174"/>
      <c r="D507" s="175" t="s">
        <v>161</v>
      </c>
      <c r="E507" s="176" t="s">
        <v>1</v>
      </c>
      <c r="F507" s="177" t="s">
        <v>479</v>
      </c>
      <c r="H507" s="176" t="s">
        <v>1</v>
      </c>
      <c r="I507" s="178"/>
      <c r="K507" s="212"/>
      <c r="L507" s="174"/>
      <c r="M507" s="179"/>
      <c r="N507" s="180"/>
      <c r="O507" s="180"/>
      <c r="P507" s="180"/>
      <c r="Q507" s="180"/>
      <c r="R507" s="180"/>
      <c r="S507" s="180"/>
      <c r="T507" s="181"/>
      <c r="AT507" s="176" t="s">
        <v>161</v>
      </c>
      <c r="AU507" s="176" t="s">
        <v>87</v>
      </c>
      <c r="AV507" s="13" t="s">
        <v>85</v>
      </c>
      <c r="AW507" s="13" t="s">
        <v>34</v>
      </c>
      <c r="AX507" s="13" t="s">
        <v>77</v>
      </c>
      <c r="AY507" s="176" t="s">
        <v>154</v>
      </c>
    </row>
    <row r="508" spans="1:65" s="13" customFormat="1" x14ac:dyDescent="0.2">
      <c r="B508" s="174"/>
      <c r="D508" s="175" t="s">
        <v>161</v>
      </c>
      <c r="E508" s="176" t="s">
        <v>1</v>
      </c>
      <c r="F508" s="177" t="s">
        <v>570</v>
      </c>
      <c r="H508" s="176" t="s">
        <v>1</v>
      </c>
      <c r="I508" s="178"/>
      <c r="K508" s="212"/>
      <c r="L508" s="174"/>
      <c r="M508" s="179"/>
      <c r="N508" s="180"/>
      <c r="O508" s="180"/>
      <c r="P508" s="180"/>
      <c r="Q508" s="180"/>
      <c r="R508" s="180"/>
      <c r="S508" s="180"/>
      <c r="T508" s="181"/>
      <c r="AT508" s="176" t="s">
        <v>161</v>
      </c>
      <c r="AU508" s="176" t="s">
        <v>87</v>
      </c>
      <c r="AV508" s="13" t="s">
        <v>85</v>
      </c>
      <c r="AW508" s="13" t="s">
        <v>34</v>
      </c>
      <c r="AX508" s="13" t="s">
        <v>77</v>
      </c>
      <c r="AY508" s="176" t="s">
        <v>154</v>
      </c>
    </row>
    <row r="509" spans="1:65" s="14" customFormat="1" x14ac:dyDescent="0.2">
      <c r="B509" s="182"/>
      <c r="D509" s="175" t="s">
        <v>161</v>
      </c>
      <c r="E509" s="183" t="s">
        <v>1</v>
      </c>
      <c r="F509" s="184" t="s">
        <v>637</v>
      </c>
      <c r="H509" s="185">
        <v>80</v>
      </c>
      <c r="I509" s="186"/>
      <c r="K509" s="213"/>
      <c r="L509" s="182"/>
      <c r="M509" s="187"/>
      <c r="N509" s="188"/>
      <c r="O509" s="188"/>
      <c r="P509" s="188"/>
      <c r="Q509" s="188"/>
      <c r="R509" s="188"/>
      <c r="S509" s="188"/>
      <c r="T509" s="189"/>
      <c r="AT509" s="183" t="s">
        <v>161</v>
      </c>
      <c r="AU509" s="183" t="s">
        <v>87</v>
      </c>
      <c r="AV509" s="14" t="s">
        <v>87</v>
      </c>
      <c r="AW509" s="14" t="s">
        <v>34</v>
      </c>
      <c r="AX509" s="14" t="s">
        <v>85</v>
      </c>
      <c r="AY509" s="183" t="s">
        <v>154</v>
      </c>
    </row>
    <row r="510" spans="1:65" s="2" customFormat="1" ht="16.5" customHeight="1" x14ac:dyDescent="0.2">
      <c r="A510" s="32"/>
      <c r="B510" s="160"/>
      <c r="C510" s="198" t="s">
        <v>178</v>
      </c>
      <c r="D510" s="198" t="s">
        <v>263</v>
      </c>
      <c r="E510" s="199" t="s">
        <v>638</v>
      </c>
      <c r="F510" s="200" t="s">
        <v>639</v>
      </c>
      <c r="G510" s="201" t="s">
        <v>176</v>
      </c>
      <c r="H510" s="202">
        <v>80</v>
      </c>
      <c r="I510" s="203"/>
      <c r="J510" s="204">
        <f>ROUND(I510*H510,2)</f>
        <v>0</v>
      </c>
      <c r="K510" s="211" t="s">
        <v>678</v>
      </c>
      <c r="L510" s="205"/>
      <c r="M510" s="206" t="s">
        <v>1</v>
      </c>
      <c r="N510" s="207" t="s">
        <v>42</v>
      </c>
      <c r="O510" s="58"/>
      <c r="P510" s="170">
        <f>O510*H510</f>
        <v>0</v>
      </c>
      <c r="Q510" s="170">
        <v>3.5000000000000001E-3</v>
      </c>
      <c r="R510" s="170">
        <f>Q510*H510</f>
        <v>0.28000000000000003</v>
      </c>
      <c r="S510" s="170">
        <v>0</v>
      </c>
      <c r="T510" s="171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72" t="s">
        <v>181</v>
      </c>
      <c r="AT510" s="172" t="s">
        <v>263</v>
      </c>
      <c r="AU510" s="172" t="s">
        <v>87</v>
      </c>
      <c r="AY510" s="17" t="s">
        <v>154</v>
      </c>
      <c r="BE510" s="173">
        <f>IF(N510="základní",J510,0)</f>
        <v>0</v>
      </c>
      <c r="BF510" s="173">
        <f>IF(N510="snížená",J510,0)</f>
        <v>0</v>
      </c>
      <c r="BG510" s="173">
        <f>IF(N510="zákl. přenesená",J510,0)</f>
        <v>0</v>
      </c>
      <c r="BH510" s="173">
        <f>IF(N510="sníž. přenesená",J510,0)</f>
        <v>0</v>
      </c>
      <c r="BI510" s="173">
        <f>IF(N510="nulová",J510,0)</f>
        <v>0</v>
      </c>
      <c r="BJ510" s="17" t="s">
        <v>85</v>
      </c>
      <c r="BK510" s="173">
        <f>ROUND(I510*H510,2)</f>
        <v>0</v>
      </c>
      <c r="BL510" s="17" t="s">
        <v>160</v>
      </c>
      <c r="BM510" s="172" t="s">
        <v>640</v>
      </c>
    </row>
    <row r="511" spans="1:65" s="13" customFormat="1" x14ac:dyDescent="0.2">
      <c r="B511" s="174"/>
      <c r="D511" s="175" t="s">
        <v>161</v>
      </c>
      <c r="E511" s="176" t="s">
        <v>1</v>
      </c>
      <c r="F511" s="177" t="s">
        <v>479</v>
      </c>
      <c r="H511" s="176" t="s">
        <v>1</v>
      </c>
      <c r="I511" s="178"/>
      <c r="K511" s="212"/>
      <c r="L511" s="174"/>
      <c r="M511" s="179"/>
      <c r="N511" s="180"/>
      <c r="O511" s="180"/>
      <c r="P511" s="180"/>
      <c r="Q511" s="180"/>
      <c r="R511" s="180"/>
      <c r="S511" s="180"/>
      <c r="T511" s="181"/>
      <c r="AT511" s="176" t="s">
        <v>161</v>
      </c>
      <c r="AU511" s="176" t="s">
        <v>87</v>
      </c>
      <c r="AV511" s="13" t="s">
        <v>85</v>
      </c>
      <c r="AW511" s="13" t="s">
        <v>34</v>
      </c>
      <c r="AX511" s="13" t="s">
        <v>77</v>
      </c>
      <c r="AY511" s="176" t="s">
        <v>154</v>
      </c>
    </row>
    <row r="512" spans="1:65" s="13" customFormat="1" x14ac:dyDescent="0.2">
      <c r="B512" s="174"/>
      <c r="D512" s="175" t="s">
        <v>161</v>
      </c>
      <c r="E512" s="176" t="s">
        <v>1</v>
      </c>
      <c r="F512" s="177" t="s">
        <v>570</v>
      </c>
      <c r="H512" s="176" t="s">
        <v>1</v>
      </c>
      <c r="I512" s="178"/>
      <c r="K512" s="212"/>
      <c r="L512" s="174"/>
      <c r="M512" s="179"/>
      <c r="N512" s="180"/>
      <c r="O512" s="180"/>
      <c r="P512" s="180"/>
      <c r="Q512" s="180"/>
      <c r="R512" s="180"/>
      <c r="S512" s="180"/>
      <c r="T512" s="181"/>
      <c r="AT512" s="176" t="s">
        <v>161</v>
      </c>
      <c r="AU512" s="176" t="s">
        <v>87</v>
      </c>
      <c r="AV512" s="13" t="s">
        <v>85</v>
      </c>
      <c r="AW512" s="13" t="s">
        <v>34</v>
      </c>
      <c r="AX512" s="13" t="s">
        <v>77</v>
      </c>
      <c r="AY512" s="176" t="s">
        <v>154</v>
      </c>
    </row>
    <row r="513" spans="1:65" s="14" customFormat="1" x14ac:dyDescent="0.2">
      <c r="B513" s="182"/>
      <c r="D513" s="175" t="s">
        <v>161</v>
      </c>
      <c r="E513" s="183" t="s">
        <v>1</v>
      </c>
      <c r="F513" s="184" t="s">
        <v>637</v>
      </c>
      <c r="H513" s="185">
        <v>80</v>
      </c>
      <c r="I513" s="186"/>
      <c r="K513" s="213"/>
      <c r="L513" s="182"/>
      <c r="M513" s="187"/>
      <c r="N513" s="188"/>
      <c r="O513" s="188"/>
      <c r="P513" s="188"/>
      <c r="Q513" s="188"/>
      <c r="R513" s="188"/>
      <c r="S513" s="188"/>
      <c r="T513" s="189"/>
      <c r="AT513" s="183" t="s">
        <v>161</v>
      </c>
      <c r="AU513" s="183" t="s">
        <v>87</v>
      </c>
      <c r="AV513" s="14" t="s">
        <v>87</v>
      </c>
      <c r="AW513" s="14" t="s">
        <v>34</v>
      </c>
      <c r="AX513" s="14" t="s">
        <v>85</v>
      </c>
      <c r="AY513" s="183" t="s">
        <v>154</v>
      </c>
    </row>
    <row r="514" spans="1:65" s="2" customFormat="1" ht="16.5" customHeight="1" x14ac:dyDescent="0.2">
      <c r="A514" s="32"/>
      <c r="B514" s="160"/>
      <c r="C514" s="198" t="s">
        <v>316</v>
      </c>
      <c r="D514" s="198" t="s">
        <v>263</v>
      </c>
      <c r="E514" s="199" t="s">
        <v>457</v>
      </c>
      <c r="F514" s="200" t="s">
        <v>641</v>
      </c>
      <c r="G514" s="201" t="s">
        <v>176</v>
      </c>
      <c r="H514" s="202">
        <v>20</v>
      </c>
      <c r="I514" s="203"/>
      <c r="J514" s="204">
        <f>ROUND(I514*H514,2)</f>
        <v>0</v>
      </c>
      <c r="K514" s="211" t="s">
        <v>678</v>
      </c>
      <c r="L514" s="205"/>
      <c r="M514" s="206" t="s">
        <v>1</v>
      </c>
      <c r="N514" s="207" t="s">
        <v>42</v>
      </c>
      <c r="O514" s="58"/>
      <c r="P514" s="170">
        <f>O514*H514</f>
        <v>0</v>
      </c>
      <c r="Q514" s="170">
        <v>3.1E-2</v>
      </c>
      <c r="R514" s="170">
        <f>Q514*H514</f>
        <v>0.62</v>
      </c>
      <c r="S514" s="170">
        <v>0</v>
      </c>
      <c r="T514" s="171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72" t="s">
        <v>181</v>
      </c>
      <c r="AT514" s="172" t="s">
        <v>263</v>
      </c>
      <c r="AU514" s="172" t="s">
        <v>87</v>
      </c>
      <c r="AY514" s="17" t="s">
        <v>154</v>
      </c>
      <c r="BE514" s="173">
        <f>IF(N514="základní",J514,0)</f>
        <v>0</v>
      </c>
      <c r="BF514" s="173">
        <f>IF(N514="snížená",J514,0)</f>
        <v>0</v>
      </c>
      <c r="BG514" s="173">
        <f>IF(N514="zákl. přenesená",J514,0)</f>
        <v>0</v>
      </c>
      <c r="BH514" s="173">
        <f>IF(N514="sníž. přenesená",J514,0)</f>
        <v>0</v>
      </c>
      <c r="BI514" s="173">
        <f>IF(N514="nulová",J514,0)</f>
        <v>0</v>
      </c>
      <c r="BJ514" s="17" t="s">
        <v>85</v>
      </c>
      <c r="BK514" s="173">
        <f>ROUND(I514*H514,2)</f>
        <v>0</v>
      </c>
      <c r="BL514" s="17" t="s">
        <v>160</v>
      </c>
      <c r="BM514" s="172" t="s">
        <v>642</v>
      </c>
    </row>
    <row r="515" spans="1:65" s="13" customFormat="1" x14ac:dyDescent="0.2">
      <c r="B515" s="174"/>
      <c r="D515" s="175" t="s">
        <v>161</v>
      </c>
      <c r="E515" s="176" t="s">
        <v>1</v>
      </c>
      <c r="F515" s="177" t="s">
        <v>479</v>
      </c>
      <c r="H515" s="176" t="s">
        <v>1</v>
      </c>
      <c r="I515" s="178"/>
      <c r="K515" s="212"/>
      <c r="L515" s="174"/>
      <c r="M515" s="179"/>
      <c r="N515" s="180"/>
      <c r="O515" s="180"/>
      <c r="P515" s="180"/>
      <c r="Q515" s="180"/>
      <c r="R515" s="180"/>
      <c r="S515" s="180"/>
      <c r="T515" s="181"/>
      <c r="AT515" s="176" t="s">
        <v>161</v>
      </c>
      <c r="AU515" s="176" t="s">
        <v>87</v>
      </c>
      <c r="AV515" s="13" t="s">
        <v>85</v>
      </c>
      <c r="AW515" s="13" t="s">
        <v>34</v>
      </c>
      <c r="AX515" s="13" t="s">
        <v>77</v>
      </c>
      <c r="AY515" s="176" t="s">
        <v>154</v>
      </c>
    </row>
    <row r="516" spans="1:65" s="13" customFormat="1" x14ac:dyDescent="0.2">
      <c r="B516" s="174"/>
      <c r="D516" s="175" t="s">
        <v>161</v>
      </c>
      <c r="E516" s="176" t="s">
        <v>1</v>
      </c>
      <c r="F516" s="177" t="s">
        <v>570</v>
      </c>
      <c r="H516" s="176" t="s">
        <v>1</v>
      </c>
      <c r="I516" s="178"/>
      <c r="K516" s="212"/>
      <c r="L516" s="174"/>
      <c r="M516" s="179"/>
      <c r="N516" s="180"/>
      <c r="O516" s="180"/>
      <c r="P516" s="180"/>
      <c r="Q516" s="180"/>
      <c r="R516" s="180"/>
      <c r="S516" s="180"/>
      <c r="T516" s="181"/>
      <c r="AT516" s="176" t="s">
        <v>161</v>
      </c>
      <c r="AU516" s="176" t="s">
        <v>87</v>
      </c>
      <c r="AV516" s="13" t="s">
        <v>85</v>
      </c>
      <c r="AW516" s="13" t="s">
        <v>34</v>
      </c>
      <c r="AX516" s="13" t="s">
        <v>77</v>
      </c>
      <c r="AY516" s="176" t="s">
        <v>154</v>
      </c>
    </row>
    <row r="517" spans="1:65" s="14" customFormat="1" x14ac:dyDescent="0.2">
      <c r="B517" s="182"/>
      <c r="D517" s="175" t="s">
        <v>161</v>
      </c>
      <c r="E517" s="183" t="s">
        <v>1</v>
      </c>
      <c r="F517" s="184" t="s">
        <v>643</v>
      </c>
      <c r="H517" s="185">
        <v>20</v>
      </c>
      <c r="I517" s="186"/>
      <c r="K517" s="213"/>
      <c r="L517" s="182"/>
      <c r="M517" s="187"/>
      <c r="N517" s="188"/>
      <c r="O517" s="188"/>
      <c r="P517" s="188"/>
      <c r="Q517" s="188"/>
      <c r="R517" s="188"/>
      <c r="S517" s="188"/>
      <c r="T517" s="189"/>
      <c r="AT517" s="183" t="s">
        <v>161</v>
      </c>
      <c r="AU517" s="183" t="s">
        <v>87</v>
      </c>
      <c r="AV517" s="14" t="s">
        <v>87</v>
      </c>
      <c r="AW517" s="14" t="s">
        <v>34</v>
      </c>
      <c r="AX517" s="14" t="s">
        <v>77</v>
      </c>
      <c r="AY517" s="183" t="s">
        <v>154</v>
      </c>
    </row>
    <row r="518" spans="1:65" s="15" customFormat="1" x14ac:dyDescent="0.2">
      <c r="B518" s="190"/>
      <c r="D518" s="175" t="s">
        <v>161</v>
      </c>
      <c r="E518" s="191" t="s">
        <v>1</v>
      </c>
      <c r="F518" s="192" t="s">
        <v>165</v>
      </c>
      <c r="H518" s="193">
        <v>20</v>
      </c>
      <c r="I518" s="194"/>
      <c r="K518" s="214"/>
      <c r="L518" s="190"/>
      <c r="M518" s="195"/>
      <c r="N518" s="196"/>
      <c r="O518" s="196"/>
      <c r="P518" s="196"/>
      <c r="Q518" s="196"/>
      <c r="R518" s="196"/>
      <c r="S518" s="196"/>
      <c r="T518" s="197"/>
      <c r="AT518" s="191" t="s">
        <v>161</v>
      </c>
      <c r="AU518" s="191" t="s">
        <v>87</v>
      </c>
      <c r="AV518" s="15" t="s">
        <v>160</v>
      </c>
      <c r="AW518" s="15" t="s">
        <v>34</v>
      </c>
      <c r="AX518" s="15" t="s">
        <v>85</v>
      </c>
      <c r="AY518" s="191" t="s">
        <v>154</v>
      </c>
    </row>
    <row r="519" spans="1:65" s="2" customFormat="1" ht="24" customHeight="1" x14ac:dyDescent="0.2">
      <c r="A519" s="32"/>
      <c r="B519" s="160"/>
      <c r="C519" s="161" t="s">
        <v>319</v>
      </c>
      <c r="D519" s="161" t="s">
        <v>156</v>
      </c>
      <c r="E519" s="162" t="s">
        <v>644</v>
      </c>
      <c r="F519" s="163" t="s">
        <v>645</v>
      </c>
      <c r="G519" s="164" t="s">
        <v>297</v>
      </c>
      <c r="H519" s="165">
        <v>10</v>
      </c>
      <c r="I519" s="166"/>
      <c r="J519" s="167">
        <f>ROUND(I519*H519,2)</f>
        <v>0</v>
      </c>
      <c r="K519" s="211" t="s">
        <v>678</v>
      </c>
      <c r="L519" s="33"/>
      <c r="M519" s="168" t="s">
        <v>1</v>
      </c>
      <c r="N519" s="169" t="s">
        <v>42</v>
      </c>
      <c r="O519" s="58"/>
      <c r="P519" s="170">
        <f>O519*H519</f>
        <v>0</v>
      </c>
      <c r="Q519" s="170">
        <v>0.43819000000000002</v>
      </c>
      <c r="R519" s="170">
        <f>Q519*H519</f>
        <v>4.3818999999999999</v>
      </c>
      <c r="S519" s="170">
        <v>0</v>
      </c>
      <c r="T519" s="171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72" t="s">
        <v>160</v>
      </c>
      <c r="AT519" s="172" t="s">
        <v>156</v>
      </c>
      <c r="AU519" s="172" t="s">
        <v>87</v>
      </c>
      <c r="AY519" s="17" t="s">
        <v>154</v>
      </c>
      <c r="BE519" s="173">
        <f>IF(N519="základní",J519,0)</f>
        <v>0</v>
      </c>
      <c r="BF519" s="173">
        <f>IF(N519="snížená",J519,0)</f>
        <v>0</v>
      </c>
      <c r="BG519" s="173">
        <f>IF(N519="zákl. přenesená",J519,0)</f>
        <v>0</v>
      </c>
      <c r="BH519" s="173">
        <f>IF(N519="sníž. přenesená",J519,0)</f>
        <v>0</v>
      </c>
      <c r="BI519" s="173">
        <f>IF(N519="nulová",J519,0)</f>
        <v>0</v>
      </c>
      <c r="BJ519" s="17" t="s">
        <v>85</v>
      </c>
      <c r="BK519" s="173">
        <f>ROUND(I519*H519,2)</f>
        <v>0</v>
      </c>
      <c r="BL519" s="17" t="s">
        <v>160</v>
      </c>
      <c r="BM519" s="172" t="s">
        <v>646</v>
      </c>
    </row>
    <row r="520" spans="1:65" s="13" customFormat="1" x14ac:dyDescent="0.2">
      <c r="B520" s="174"/>
      <c r="D520" s="175" t="s">
        <v>161</v>
      </c>
      <c r="E520" s="176" t="s">
        <v>1</v>
      </c>
      <c r="F520" s="177" t="s">
        <v>479</v>
      </c>
      <c r="H520" s="176" t="s">
        <v>1</v>
      </c>
      <c r="I520" s="178"/>
      <c r="K520" s="212"/>
      <c r="L520" s="174"/>
      <c r="M520" s="179"/>
      <c r="N520" s="180"/>
      <c r="O520" s="180"/>
      <c r="P520" s="180"/>
      <c r="Q520" s="180"/>
      <c r="R520" s="180"/>
      <c r="S520" s="180"/>
      <c r="T520" s="181"/>
      <c r="AT520" s="176" t="s">
        <v>161</v>
      </c>
      <c r="AU520" s="176" t="s">
        <v>87</v>
      </c>
      <c r="AV520" s="13" t="s">
        <v>85</v>
      </c>
      <c r="AW520" s="13" t="s">
        <v>34</v>
      </c>
      <c r="AX520" s="13" t="s">
        <v>77</v>
      </c>
      <c r="AY520" s="176" t="s">
        <v>154</v>
      </c>
    </row>
    <row r="521" spans="1:65" s="13" customFormat="1" x14ac:dyDescent="0.2">
      <c r="B521" s="174"/>
      <c r="D521" s="175" t="s">
        <v>161</v>
      </c>
      <c r="E521" s="176" t="s">
        <v>1</v>
      </c>
      <c r="F521" s="177" t="s">
        <v>570</v>
      </c>
      <c r="H521" s="176" t="s">
        <v>1</v>
      </c>
      <c r="I521" s="178"/>
      <c r="K521" s="212"/>
      <c r="L521" s="174"/>
      <c r="M521" s="179"/>
      <c r="N521" s="180"/>
      <c r="O521" s="180"/>
      <c r="P521" s="180"/>
      <c r="Q521" s="180"/>
      <c r="R521" s="180"/>
      <c r="S521" s="180"/>
      <c r="T521" s="181"/>
      <c r="AT521" s="176" t="s">
        <v>161</v>
      </c>
      <c r="AU521" s="176" t="s">
        <v>87</v>
      </c>
      <c r="AV521" s="13" t="s">
        <v>85</v>
      </c>
      <c r="AW521" s="13" t="s">
        <v>34</v>
      </c>
      <c r="AX521" s="13" t="s">
        <v>77</v>
      </c>
      <c r="AY521" s="176" t="s">
        <v>154</v>
      </c>
    </row>
    <row r="522" spans="1:65" s="14" customFormat="1" x14ac:dyDescent="0.2">
      <c r="B522" s="182"/>
      <c r="D522" s="175" t="s">
        <v>161</v>
      </c>
      <c r="E522" s="183" t="s">
        <v>1</v>
      </c>
      <c r="F522" s="184" t="s">
        <v>183</v>
      </c>
      <c r="H522" s="185">
        <v>10</v>
      </c>
      <c r="I522" s="186"/>
      <c r="K522" s="213"/>
      <c r="L522" s="182"/>
      <c r="M522" s="187"/>
      <c r="N522" s="188"/>
      <c r="O522" s="188"/>
      <c r="P522" s="188"/>
      <c r="Q522" s="188"/>
      <c r="R522" s="188"/>
      <c r="S522" s="188"/>
      <c r="T522" s="189"/>
      <c r="AT522" s="183" t="s">
        <v>161</v>
      </c>
      <c r="AU522" s="183" t="s">
        <v>87</v>
      </c>
      <c r="AV522" s="14" t="s">
        <v>87</v>
      </c>
      <c r="AW522" s="14" t="s">
        <v>34</v>
      </c>
      <c r="AX522" s="14" t="s">
        <v>77</v>
      </c>
      <c r="AY522" s="183" t="s">
        <v>154</v>
      </c>
    </row>
    <row r="523" spans="1:65" s="15" customFormat="1" x14ac:dyDescent="0.2">
      <c r="B523" s="190"/>
      <c r="D523" s="175" t="s">
        <v>161</v>
      </c>
      <c r="E523" s="191" t="s">
        <v>1</v>
      </c>
      <c r="F523" s="192" t="s">
        <v>165</v>
      </c>
      <c r="H523" s="193">
        <v>10</v>
      </c>
      <c r="I523" s="194"/>
      <c r="K523" s="214"/>
      <c r="L523" s="190"/>
      <c r="M523" s="195"/>
      <c r="N523" s="196"/>
      <c r="O523" s="196"/>
      <c r="P523" s="196"/>
      <c r="Q523" s="196"/>
      <c r="R523" s="196"/>
      <c r="S523" s="196"/>
      <c r="T523" s="197"/>
      <c r="AT523" s="191" t="s">
        <v>161</v>
      </c>
      <c r="AU523" s="191" t="s">
        <v>87</v>
      </c>
      <c r="AV523" s="15" t="s">
        <v>160</v>
      </c>
      <c r="AW523" s="15" t="s">
        <v>34</v>
      </c>
      <c r="AX523" s="15" t="s">
        <v>85</v>
      </c>
      <c r="AY523" s="191" t="s">
        <v>154</v>
      </c>
    </row>
    <row r="524" spans="1:65" s="2" customFormat="1" ht="16.5" customHeight="1" x14ac:dyDescent="0.2">
      <c r="A524" s="32"/>
      <c r="B524" s="160"/>
      <c r="C524" s="161" t="s">
        <v>322</v>
      </c>
      <c r="D524" s="161" t="s">
        <v>156</v>
      </c>
      <c r="E524" s="162" t="s">
        <v>383</v>
      </c>
      <c r="F524" s="163" t="s">
        <v>384</v>
      </c>
      <c r="G524" s="164" t="s">
        <v>159</v>
      </c>
      <c r="H524" s="165">
        <v>300</v>
      </c>
      <c r="I524" s="166"/>
      <c r="J524" s="167">
        <f>ROUND(I524*H524,2)</f>
        <v>0</v>
      </c>
      <c r="K524" s="211" t="s">
        <v>678</v>
      </c>
      <c r="L524" s="33"/>
      <c r="M524" s="168" t="s">
        <v>1</v>
      </c>
      <c r="N524" s="169" t="s">
        <v>42</v>
      </c>
      <c r="O524" s="58"/>
      <c r="P524" s="170">
        <f>O524*H524</f>
        <v>0</v>
      </c>
      <c r="Q524" s="170">
        <v>0</v>
      </c>
      <c r="R524" s="170">
        <f>Q524*H524</f>
        <v>0</v>
      </c>
      <c r="S524" s="170">
        <v>0.02</v>
      </c>
      <c r="T524" s="171">
        <f>S524*H524</f>
        <v>6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72" t="s">
        <v>160</v>
      </c>
      <c r="AT524" s="172" t="s">
        <v>156</v>
      </c>
      <c r="AU524" s="172" t="s">
        <v>87</v>
      </c>
      <c r="AY524" s="17" t="s">
        <v>154</v>
      </c>
      <c r="BE524" s="173">
        <f>IF(N524="základní",J524,0)</f>
        <v>0</v>
      </c>
      <c r="BF524" s="173">
        <f>IF(N524="snížená",J524,0)</f>
        <v>0</v>
      </c>
      <c r="BG524" s="173">
        <f>IF(N524="zákl. přenesená",J524,0)</f>
        <v>0</v>
      </c>
      <c r="BH524" s="173">
        <f>IF(N524="sníž. přenesená",J524,0)</f>
        <v>0</v>
      </c>
      <c r="BI524" s="173">
        <f>IF(N524="nulová",J524,0)</f>
        <v>0</v>
      </c>
      <c r="BJ524" s="17" t="s">
        <v>85</v>
      </c>
      <c r="BK524" s="173">
        <f>ROUND(I524*H524,2)</f>
        <v>0</v>
      </c>
      <c r="BL524" s="17" t="s">
        <v>160</v>
      </c>
      <c r="BM524" s="172" t="s">
        <v>647</v>
      </c>
    </row>
    <row r="525" spans="1:65" s="13" customFormat="1" ht="22.5" x14ac:dyDescent="0.2">
      <c r="B525" s="174"/>
      <c r="D525" s="175" t="s">
        <v>161</v>
      </c>
      <c r="E525" s="176" t="s">
        <v>1</v>
      </c>
      <c r="F525" s="177" t="s">
        <v>648</v>
      </c>
      <c r="H525" s="176" t="s">
        <v>1</v>
      </c>
      <c r="I525" s="178"/>
      <c r="K525" s="212"/>
      <c r="L525" s="174"/>
      <c r="M525" s="179"/>
      <c r="N525" s="180"/>
      <c r="O525" s="180"/>
      <c r="P525" s="180"/>
      <c r="Q525" s="180"/>
      <c r="R525" s="180"/>
      <c r="S525" s="180"/>
      <c r="T525" s="181"/>
      <c r="AT525" s="176" t="s">
        <v>161</v>
      </c>
      <c r="AU525" s="176" t="s">
        <v>87</v>
      </c>
      <c r="AV525" s="13" t="s">
        <v>85</v>
      </c>
      <c r="AW525" s="13" t="s">
        <v>34</v>
      </c>
      <c r="AX525" s="13" t="s">
        <v>77</v>
      </c>
      <c r="AY525" s="176" t="s">
        <v>154</v>
      </c>
    </row>
    <row r="526" spans="1:65" s="14" customFormat="1" x14ac:dyDescent="0.2">
      <c r="B526" s="182"/>
      <c r="D526" s="175" t="s">
        <v>161</v>
      </c>
      <c r="E526" s="183" t="s">
        <v>1</v>
      </c>
      <c r="F526" s="184" t="s">
        <v>649</v>
      </c>
      <c r="H526" s="185">
        <v>300</v>
      </c>
      <c r="I526" s="186"/>
      <c r="K526" s="213"/>
      <c r="L526" s="182"/>
      <c r="M526" s="187"/>
      <c r="N526" s="188"/>
      <c r="O526" s="188"/>
      <c r="P526" s="188"/>
      <c r="Q526" s="188"/>
      <c r="R526" s="188"/>
      <c r="S526" s="188"/>
      <c r="T526" s="189"/>
      <c r="AT526" s="183" t="s">
        <v>161</v>
      </c>
      <c r="AU526" s="183" t="s">
        <v>87</v>
      </c>
      <c r="AV526" s="14" t="s">
        <v>87</v>
      </c>
      <c r="AW526" s="14" t="s">
        <v>34</v>
      </c>
      <c r="AX526" s="14" t="s">
        <v>85</v>
      </c>
      <c r="AY526" s="183" t="s">
        <v>154</v>
      </c>
    </row>
    <row r="527" spans="1:65" s="2" customFormat="1" ht="24" customHeight="1" x14ac:dyDescent="0.2">
      <c r="A527" s="32"/>
      <c r="B527" s="160"/>
      <c r="C527" s="161" t="s">
        <v>325</v>
      </c>
      <c r="D527" s="161" t="s">
        <v>156</v>
      </c>
      <c r="E527" s="162" t="s">
        <v>385</v>
      </c>
      <c r="F527" s="163" t="s">
        <v>386</v>
      </c>
      <c r="G527" s="164" t="s">
        <v>159</v>
      </c>
      <c r="H527" s="165">
        <v>300</v>
      </c>
      <c r="I527" s="166"/>
      <c r="J527" s="167">
        <f>ROUND(I527*H527,2)</f>
        <v>0</v>
      </c>
      <c r="K527" s="211" t="s">
        <v>678</v>
      </c>
      <c r="L527" s="33"/>
      <c r="M527" s="168" t="s">
        <v>1</v>
      </c>
      <c r="N527" s="169" t="s">
        <v>42</v>
      </c>
      <c r="O527" s="58"/>
      <c r="P527" s="170">
        <f>O527*H527</f>
        <v>0</v>
      </c>
      <c r="Q527" s="170">
        <v>0</v>
      </c>
      <c r="R527" s="170">
        <f>Q527*H527</f>
        <v>0</v>
      </c>
      <c r="S527" s="170">
        <v>0.02</v>
      </c>
      <c r="T527" s="171">
        <f>S527*H527</f>
        <v>6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72" t="s">
        <v>160</v>
      </c>
      <c r="AT527" s="172" t="s">
        <v>156</v>
      </c>
      <c r="AU527" s="172" t="s">
        <v>87</v>
      </c>
      <c r="AY527" s="17" t="s">
        <v>154</v>
      </c>
      <c r="BE527" s="173">
        <f>IF(N527="základní",J527,0)</f>
        <v>0</v>
      </c>
      <c r="BF527" s="173">
        <f>IF(N527="snížená",J527,0)</f>
        <v>0</v>
      </c>
      <c r="BG527" s="173">
        <f>IF(N527="zákl. přenesená",J527,0)</f>
        <v>0</v>
      </c>
      <c r="BH527" s="173">
        <f>IF(N527="sníž. přenesená",J527,0)</f>
        <v>0</v>
      </c>
      <c r="BI527" s="173">
        <f>IF(N527="nulová",J527,0)</f>
        <v>0</v>
      </c>
      <c r="BJ527" s="17" t="s">
        <v>85</v>
      </c>
      <c r="BK527" s="173">
        <f>ROUND(I527*H527,2)</f>
        <v>0</v>
      </c>
      <c r="BL527" s="17" t="s">
        <v>160</v>
      </c>
      <c r="BM527" s="172" t="s">
        <v>650</v>
      </c>
    </row>
    <row r="528" spans="1:65" s="13" customFormat="1" ht="22.5" x14ac:dyDescent="0.2">
      <c r="B528" s="174"/>
      <c r="D528" s="175" t="s">
        <v>161</v>
      </c>
      <c r="E528" s="176" t="s">
        <v>1</v>
      </c>
      <c r="F528" s="177" t="s">
        <v>648</v>
      </c>
      <c r="H528" s="176" t="s">
        <v>1</v>
      </c>
      <c r="I528" s="178"/>
      <c r="K528" s="212"/>
      <c r="L528" s="174"/>
      <c r="M528" s="179"/>
      <c r="N528" s="180"/>
      <c r="O528" s="180"/>
      <c r="P528" s="180"/>
      <c r="Q528" s="180"/>
      <c r="R528" s="180"/>
      <c r="S528" s="180"/>
      <c r="T528" s="181"/>
      <c r="AT528" s="176" t="s">
        <v>161</v>
      </c>
      <c r="AU528" s="176" t="s">
        <v>87</v>
      </c>
      <c r="AV528" s="13" t="s">
        <v>85</v>
      </c>
      <c r="AW528" s="13" t="s">
        <v>34</v>
      </c>
      <c r="AX528" s="13" t="s">
        <v>77</v>
      </c>
      <c r="AY528" s="176" t="s">
        <v>154</v>
      </c>
    </row>
    <row r="529" spans="1:65" s="14" customFormat="1" x14ac:dyDescent="0.2">
      <c r="B529" s="182"/>
      <c r="D529" s="175" t="s">
        <v>161</v>
      </c>
      <c r="E529" s="183" t="s">
        <v>1</v>
      </c>
      <c r="F529" s="184" t="s">
        <v>649</v>
      </c>
      <c r="H529" s="185">
        <v>300</v>
      </c>
      <c r="I529" s="186"/>
      <c r="K529" s="213"/>
      <c r="L529" s="182"/>
      <c r="M529" s="187"/>
      <c r="N529" s="188"/>
      <c r="O529" s="188"/>
      <c r="P529" s="188"/>
      <c r="Q529" s="188"/>
      <c r="R529" s="188"/>
      <c r="S529" s="188"/>
      <c r="T529" s="189"/>
      <c r="AT529" s="183" t="s">
        <v>161</v>
      </c>
      <c r="AU529" s="183" t="s">
        <v>87</v>
      </c>
      <c r="AV529" s="14" t="s">
        <v>87</v>
      </c>
      <c r="AW529" s="14" t="s">
        <v>34</v>
      </c>
      <c r="AX529" s="14" t="s">
        <v>85</v>
      </c>
      <c r="AY529" s="183" t="s">
        <v>154</v>
      </c>
    </row>
    <row r="530" spans="1:65" s="2" customFormat="1" ht="16.5" customHeight="1" x14ac:dyDescent="0.2">
      <c r="A530" s="32"/>
      <c r="B530" s="160"/>
      <c r="C530" s="198" t="s">
        <v>328</v>
      </c>
      <c r="D530" s="198" t="s">
        <v>263</v>
      </c>
      <c r="E530" s="199" t="s">
        <v>651</v>
      </c>
      <c r="F530" s="200" t="s">
        <v>652</v>
      </c>
      <c r="G530" s="201" t="s">
        <v>176</v>
      </c>
      <c r="H530" s="202">
        <v>4</v>
      </c>
      <c r="I530" s="203"/>
      <c r="J530" s="204">
        <f>ROUND(I530*H530,2)</f>
        <v>0</v>
      </c>
      <c r="K530" s="211" t="s">
        <v>678</v>
      </c>
      <c r="L530" s="205"/>
      <c r="M530" s="206" t="s">
        <v>1</v>
      </c>
      <c r="N530" s="207" t="s">
        <v>42</v>
      </c>
      <c r="O530" s="58"/>
      <c r="P530" s="170">
        <f>O530*H530</f>
        <v>0</v>
      </c>
      <c r="Q530" s="170">
        <v>6.7000000000000004E-2</v>
      </c>
      <c r="R530" s="170">
        <f>Q530*H530</f>
        <v>0.26800000000000002</v>
      </c>
      <c r="S530" s="170">
        <v>0</v>
      </c>
      <c r="T530" s="171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72" t="s">
        <v>181</v>
      </c>
      <c r="AT530" s="172" t="s">
        <v>263</v>
      </c>
      <c r="AU530" s="172" t="s">
        <v>87</v>
      </c>
      <c r="AY530" s="17" t="s">
        <v>154</v>
      </c>
      <c r="BE530" s="173">
        <f>IF(N530="základní",J530,0)</f>
        <v>0</v>
      </c>
      <c r="BF530" s="173">
        <f>IF(N530="snížená",J530,0)</f>
        <v>0</v>
      </c>
      <c r="BG530" s="173">
        <f>IF(N530="zákl. přenesená",J530,0)</f>
        <v>0</v>
      </c>
      <c r="BH530" s="173">
        <f>IF(N530="sníž. přenesená",J530,0)</f>
        <v>0</v>
      </c>
      <c r="BI530" s="173">
        <f>IF(N530="nulová",J530,0)</f>
        <v>0</v>
      </c>
      <c r="BJ530" s="17" t="s">
        <v>85</v>
      </c>
      <c r="BK530" s="173">
        <f>ROUND(I530*H530,2)</f>
        <v>0</v>
      </c>
      <c r="BL530" s="17" t="s">
        <v>160</v>
      </c>
      <c r="BM530" s="172" t="s">
        <v>653</v>
      </c>
    </row>
    <row r="531" spans="1:65" s="13" customFormat="1" x14ac:dyDescent="0.2">
      <c r="B531" s="174"/>
      <c r="D531" s="175" t="s">
        <v>161</v>
      </c>
      <c r="E531" s="176" t="s">
        <v>1</v>
      </c>
      <c r="F531" s="177" t="s">
        <v>479</v>
      </c>
      <c r="H531" s="176" t="s">
        <v>1</v>
      </c>
      <c r="I531" s="178"/>
      <c r="K531" s="212"/>
      <c r="L531" s="174"/>
      <c r="M531" s="179"/>
      <c r="N531" s="180"/>
      <c r="O531" s="180"/>
      <c r="P531" s="180"/>
      <c r="Q531" s="180"/>
      <c r="R531" s="180"/>
      <c r="S531" s="180"/>
      <c r="T531" s="181"/>
      <c r="AT531" s="176" t="s">
        <v>161</v>
      </c>
      <c r="AU531" s="176" t="s">
        <v>87</v>
      </c>
      <c r="AV531" s="13" t="s">
        <v>85</v>
      </c>
      <c r="AW531" s="13" t="s">
        <v>34</v>
      </c>
      <c r="AX531" s="13" t="s">
        <v>77</v>
      </c>
      <c r="AY531" s="176" t="s">
        <v>154</v>
      </c>
    </row>
    <row r="532" spans="1:65" s="13" customFormat="1" x14ac:dyDescent="0.2">
      <c r="B532" s="174"/>
      <c r="D532" s="175" t="s">
        <v>161</v>
      </c>
      <c r="E532" s="176" t="s">
        <v>1</v>
      </c>
      <c r="F532" s="177" t="s">
        <v>570</v>
      </c>
      <c r="H532" s="176" t="s">
        <v>1</v>
      </c>
      <c r="I532" s="178"/>
      <c r="K532" s="212"/>
      <c r="L532" s="174"/>
      <c r="M532" s="179"/>
      <c r="N532" s="180"/>
      <c r="O532" s="180"/>
      <c r="P532" s="180"/>
      <c r="Q532" s="180"/>
      <c r="R532" s="180"/>
      <c r="S532" s="180"/>
      <c r="T532" s="181"/>
      <c r="AT532" s="176" t="s">
        <v>161</v>
      </c>
      <c r="AU532" s="176" t="s">
        <v>87</v>
      </c>
      <c r="AV532" s="13" t="s">
        <v>85</v>
      </c>
      <c r="AW532" s="13" t="s">
        <v>34</v>
      </c>
      <c r="AX532" s="13" t="s">
        <v>77</v>
      </c>
      <c r="AY532" s="176" t="s">
        <v>154</v>
      </c>
    </row>
    <row r="533" spans="1:65" s="14" customFormat="1" x14ac:dyDescent="0.2">
      <c r="B533" s="182"/>
      <c r="D533" s="175" t="s">
        <v>161</v>
      </c>
      <c r="E533" s="183" t="s">
        <v>1</v>
      </c>
      <c r="F533" s="184" t="s">
        <v>654</v>
      </c>
      <c r="H533" s="185">
        <v>4</v>
      </c>
      <c r="I533" s="186"/>
      <c r="K533" s="213"/>
      <c r="L533" s="182"/>
      <c r="M533" s="187"/>
      <c r="N533" s="188"/>
      <c r="O533" s="188"/>
      <c r="P533" s="188"/>
      <c r="Q533" s="188"/>
      <c r="R533" s="188"/>
      <c r="S533" s="188"/>
      <c r="T533" s="189"/>
      <c r="AT533" s="183" t="s">
        <v>161</v>
      </c>
      <c r="AU533" s="183" t="s">
        <v>87</v>
      </c>
      <c r="AV533" s="14" t="s">
        <v>87</v>
      </c>
      <c r="AW533" s="14" t="s">
        <v>34</v>
      </c>
      <c r="AX533" s="14" t="s">
        <v>77</v>
      </c>
      <c r="AY533" s="183" t="s">
        <v>154</v>
      </c>
    </row>
    <row r="534" spans="1:65" s="15" customFormat="1" x14ac:dyDescent="0.2">
      <c r="B534" s="190"/>
      <c r="D534" s="175" t="s">
        <v>161</v>
      </c>
      <c r="E534" s="191" t="s">
        <v>1</v>
      </c>
      <c r="F534" s="192" t="s">
        <v>165</v>
      </c>
      <c r="H534" s="193">
        <v>4</v>
      </c>
      <c r="I534" s="194"/>
      <c r="K534" s="214"/>
      <c r="L534" s="190"/>
      <c r="M534" s="195"/>
      <c r="N534" s="196"/>
      <c r="O534" s="196"/>
      <c r="P534" s="196"/>
      <c r="Q534" s="196"/>
      <c r="R534" s="196"/>
      <c r="S534" s="196"/>
      <c r="T534" s="197"/>
      <c r="AT534" s="191" t="s">
        <v>161</v>
      </c>
      <c r="AU534" s="191" t="s">
        <v>87</v>
      </c>
      <c r="AV534" s="15" t="s">
        <v>160</v>
      </c>
      <c r="AW534" s="15" t="s">
        <v>34</v>
      </c>
      <c r="AX534" s="15" t="s">
        <v>85</v>
      </c>
      <c r="AY534" s="191" t="s">
        <v>154</v>
      </c>
    </row>
    <row r="535" spans="1:65" s="12" customFormat="1" ht="22.9" customHeight="1" x14ac:dyDescent="0.2">
      <c r="B535" s="147"/>
      <c r="D535" s="148" t="s">
        <v>76</v>
      </c>
      <c r="E535" s="158" t="s">
        <v>387</v>
      </c>
      <c r="F535" s="158" t="s">
        <v>388</v>
      </c>
      <c r="I535" s="150"/>
      <c r="J535" s="159">
        <f>BK535</f>
        <v>0</v>
      </c>
      <c r="K535" s="215"/>
      <c r="L535" s="147"/>
      <c r="M535" s="152"/>
      <c r="N535" s="153"/>
      <c r="O535" s="153"/>
      <c r="P535" s="154">
        <f>SUM(P536:P553)</f>
        <v>0</v>
      </c>
      <c r="Q535" s="153"/>
      <c r="R535" s="154">
        <f>SUM(R536:R553)</f>
        <v>0</v>
      </c>
      <c r="S535" s="153"/>
      <c r="T535" s="155">
        <f>SUM(T536:T553)</f>
        <v>0</v>
      </c>
      <c r="AR535" s="148" t="s">
        <v>85</v>
      </c>
      <c r="AT535" s="156" t="s">
        <v>76</v>
      </c>
      <c r="AU535" s="156" t="s">
        <v>85</v>
      </c>
      <c r="AY535" s="148" t="s">
        <v>154</v>
      </c>
      <c r="BK535" s="157">
        <f>SUM(BK536:BK553)</f>
        <v>0</v>
      </c>
    </row>
    <row r="536" spans="1:65" s="2" customFormat="1" ht="24" customHeight="1" x14ac:dyDescent="0.2">
      <c r="A536" s="32"/>
      <c r="B536" s="160"/>
      <c r="C536" s="161" t="s">
        <v>329</v>
      </c>
      <c r="D536" s="161" t="s">
        <v>156</v>
      </c>
      <c r="E536" s="162" t="s">
        <v>389</v>
      </c>
      <c r="F536" s="163" t="s">
        <v>390</v>
      </c>
      <c r="G536" s="164" t="s">
        <v>256</v>
      </c>
      <c r="H536" s="165">
        <v>3.9</v>
      </c>
      <c r="I536" s="166"/>
      <c r="J536" s="167">
        <f>ROUND(I536*H536,2)</f>
        <v>0</v>
      </c>
      <c r="K536" s="211" t="s">
        <v>678</v>
      </c>
      <c r="L536" s="33"/>
      <c r="M536" s="168" t="s">
        <v>1</v>
      </c>
      <c r="N536" s="169" t="s">
        <v>42</v>
      </c>
      <c r="O536" s="58"/>
      <c r="P536" s="170">
        <f>O536*H536</f>
        <v>0</v>
      </c>
      <c r="Q536" s="170">
        <v>0</v>
      </c>
      <c r="R536" s="170">
        <f>Q536*H536</f>
        <v>0</v>
      </c>
      <c r="S536" s="170">
        <v>0</v>
      </c>
      <c r="T536" s="171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72" t="s">
        <v>160</v>
      </c>
      <c r="AT536" s="172" t="s">
        <v>156</v>
      </c>
      <c r="AU536" s="172" t="s">
        <v>87</v>
      </c>
      <c r="AY536" s="17" t="s">
        <v>154</v>
      </c>
      <c r="BE536" s="173">
        <f>IF(N536="základní",J536,0)</f>
        <v>0</v>
      </c>
      <c r="BF536" s="173">
        <f>IF(N536="snížená",J536,0)</f>
        <v>0</v>
      </c>
      <c r="BG536" s="173">
        <f>IF(N536="zákl. přenesená",J536,0)</f>
        <v>0</v>
      </c>
      <c r="BH536" s="173">
        <f>IF(N536="sníž. přenesená",J536,0)</f>
        <v>0</v>
      </c>
      <c r="BI536" s="173">
        <f>IF(N536="nulová",J536,0)</f>
        <v>0</v>
      </c>
      <c r="BJ536" s="17" t="s">
        <v>85</v>
      </c>
      <c r="BK536" s="173">
        <f>ROUND(I536*H536,2)</f>
        <v>0</v>
      </c>
      <c r="BL536" s="17" t="s">
        <v>160</v>
      </c>
      <c r="BM536" s="172" t="s">
        <v>655</v>
      </c>
    </row>
    <row r="537" spans="1:65" s="13" customFormat="1" x14ac:dyDescent="0.2">
      <c r="B537" s="174"/>
      <c r="D537" s="175" t="s">
        <v>161</v>
      </c>
      <c r="E537" s="176" t="s">
        <v>1</v>
      </c>
      <c r="F537" s="177" t="s">
        <v>479</v>
      </c>
      <c r="H537" s="176" t="s">
        <v>1</v>
      </c>
      <c r="I537" s="178"/>
      <c r="K537" s="212"/>
      <c r="L537" s="174"/>
      <c r="M537" s="179"/>
      <c r="N537" s="180"/>
      <c r="O537" s="180"/>
      <c r="P537" s="180"/>
      <c r="Q537" s="180"/>
      <c r="R537" s="180"/>
      <c r="S537" s="180"/>
      <c r="T537" s="181"/>
      <c r="AT537" s="176" t="s">
        <v>161</v>
      </c>
      <c r="AU537" s="176" t="s">
        <v>87</v>
      </c>
      <c r="AV537" s="13" t="s">
        <v>85</v>
      </c>
      <c r="AW537" s="13" t="s">
        <v>34</v>
      </c>
      <c r="AX537" s="13" t="s">
        <v>77</v>
      </c>
      <c r="AY537" s="176" t="s">
        <v>154</v>
      </c>
    </row>
    <row r="538" spans="1:65" s="13" customFormat="1" ht="22.5" x14ac:dyDescent="0.2">
      <c r="B538" s="174"/>
      <c r="D538" s="175" t="s">
        <v>161</v>
      </c>
      <c r="E538" s="176" t="s">
        <v>1</v>
      </c>
      <c r="F538" s="177" t="s">
        <v>391</v>
      </c>
      <c r="H538" s="176" t="s">
        <v>1</v>
      </c>
      <c r="I538" s="178"/>
      <c r="K538" s="212"/>
      <c r="L538" s="174"/>
      <c r="M538" s="179"/>
      <c r="N538" s="180"/>
      <c r="O538" s="180"/>
      <c r="P538" s="180"/>
      <c r="Q538" s="180"/>
      <c r="R538" s="180"/>
      <c r="S538" s="180"/>
      <c r="T538" s="181"/>
      <c r="AT538" s="176" t="s">
        <v>161</v>
      </c>
      <c r="AU538" s="176" t="s">
        <v>87</v>
      </c>
      <c r="AV538" s="13" t="s">
        <v>85</v>
      </c>
      <c r="AW538" s="13" t="s">
        <v>34</v>
      </c>
      <c r="AX538" s="13" t="s">
        <v>77</v>
      </c>
      <c r="AY538" s="176" t="s">
        <v>154</v>
      </c>
    </row>
    <row r="539" spans="1:65" s="13" customFormat="1" x14ac:dyDescent="0.2">
      <c r="B539" s="174"/>
      <c r="D539" s="175" t="s">
        <v>161</v>
      </c>
      <c r="E539" s="176" t="s">
        <v>1</v>
      </c>
      <c r="F539" s="177" t="s">
        <v>656</v>
      </c>
      <c r="H539" s="176" t="s">
        <v>1</v>
      </c>
      <c r="I539" s="178"/>
      <c r="K539" s="212"/>
      <c r="L539" s="174"/>
      <c r="M539" s="179"/>
      <c r="N539" s="180"/>
      <c r="O539" s="180"/>
      <c r="P539" s="180"/>
      <c r="Q539" s="180"/>
      <c r="R539" s="180"/>
      <c r="S539" s="180"/>
      <c r="T539" s="181"/>
      <c r="AT539" s="176" t="s">
        <v>161</v>
      </c>
      <c r="AU539" s="176" t="s">
        <v>87</v>
      </c>
      <c r="AV539" s="13" t="s">
        <v>85</v>
      </c>
      <c r="AW539" s="13" t="s">
        <v>34</v>
      </c>
      <c r="AX539" s="13" t="s">
        <v>77</v>
      </c>
      <c r="AY539" s="176" t="s">
        <v>154</v>
      </c>
    </row>
    <row r="540" spans="1:65" s="14" customFormat="1" x14ac:dyDescent="0.2">
      <c r="B540" s="182"/>
      <c r="D540" s="175" t="s">
        <v>161</v>
      </c>
      <c r="E540" s="183" t="s">
        <v>1</v>
      </c>
      <c r="F540" s="184" t="s">
        <v>657</v>
      </c>
      <c r="H540" s="185">
        <v>3.9</v>
      </c>
      <c r="I540" s="186"/>
      <c r="K540" s="213"/>
      <c r="L540" s="182"/>
      <c r="M540" s="187"/>
      <c r="N540" s="188"/>
      <c r="O540" s="188"/>
      <c r="P540" s="188"/>
      <c r="Q540" s="188"/>
      <c r="R540" s="188"/>
      <c r="S540" s="188"/>
      <c r="T540" s="189"/>
      <c r="AT540" s="183" t="s">
        <v>161</v>
      </c>
      <c r="AU540" s="183" t="s">
        <v>87</v>
      </c>
      <c r="AV540" s="14" t="s">
        <v>87</v>
      </c>
      <c r="AW540" s="14" t="s">
        <v>34</v>
      </c>
      <c r="AX540" s="14" t="s">
        <v>77</v>
      </c>
      <c r="AY540" s="183" t="s">
        <v>154</v>
      </c>
    </row>
    <row r="541" spans="1:65" s="15" customFormat="1" x14ac:dyDescent="0.2">
      <c r="B541" s="190"/>
      <c r="D541" s="175" t="s">
        <v>161</v>
      </c>
      <c r="E541" s="191" t="s">
        <v>1</v>
      </c>
      <c r="F541" s="192" t="s">
        <v>165</v>
      </c>
      <c r="H541" s="193">
        <v>3.9</v>
      </c>
      <c r="I541" s="194"/>
      <c r="K541" s="214"/>
      <c r="L541" s="190"/>
      <c r="M541" s="195"/>
      <c r="N541" s="196"/>
      <c r="O541" s="196"/>
      <c r="P541" s="196"/>
      <c r="Q541" s="196"/>
      <c r="R541" s="196"/>
      <c r="S541" s="196"/>
      <c r="T541" s="197"/>
      <c r="AT541" s="191" t="s">
        <v>161</v>
      </c>
      <c r="AU541" s="191" t="s">
        <v>87</v>
      </c>
      <c r="AV541" s="15" t="s">
        <v>160</v>
      </c>
      <c r="AW541" s="15" t="s">
        <v>34</v>
      </c>
      <c r="AX541" s="15" t="s">
        <v>85</v>
      </c>
      <c r="AY541" s="191" t="s">
        <v>154</v>
      </c>
    </row>
    <row r="542" spans="1:65" s="2" customFormat="1" ht="16.5" customHeight="1" x14ac:dyDescent="0.2">
      <c r="A542" s="32"/>
      <c r="B542" s="160"/>
      <c r="C542" s="161" t="s">
        <v>330</v>
      </c>
      <c r="D542" s="161" t="s">
        <v>156</v>
      </c>
      <c r="E542" s="162" t="s">
        <v>392</v>
      </c>
      <c r="F542" s="163" t="s">
        <v>393</v>
      </c>
      <c r="G542" s="164" t="s">
        <v>256</v>
      </c>
      <c r="H542" s="165">
        <v>3.9</v>
      </c>
      <c r="I542" s="166"/>
      <c r="J542" s="167">
        <f>ROUND(I542*H542,2)</f>
        <v>0</v>
      </c>
      <c r="K542" s="211" t="s">
        <v>678</v>
      </c>
      <c r="L542" s="33"/>
      <c r="M542" s="168" t="s">
        <v>1</v>
      </c>
      <c r="N542" s="169" t="s">
        <v>42</v>
      </c>
      <c r="O542" s="58"/>
      <c r="P542" s="170">
        <f>O542*H542</f>
        <v>0</v>
      </c>
      <c r="Q542" s="170">
        <v>0</v>
      </c>
      <c r="R542" s="170">
        <f>Q542*H542</f>
        <v>0</v>
      </c>
      <c r="S542" s="170">
        <v>0</v>
      </c>
      <c r="T542" s="171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72" t="s">
        <v>160</v>
      </c>
      <c r="AT542" s="172" t="s">
        <v>156</v>
      </c>
      <c r="AU542" s="172" t="s">
        <v>87</v>
      </c>
      <c r="AY542" s="17" t="s">
        <v>154</v>
      </c>
      <c r="BE542" s="173">
        <f>IF(N542="základní",J542,0)</f>
        <v>0</v>
      </c>
      <c r="BF542" s="173">
        <f>IF(N542="snížená",J542,0)</f>
        <v>0</v>
      </c>
      <c r="BG542" s="173">
        <f>IF(N542="zákl. přenesená",J542,0)</f>
        <v>0</v>
      </c>
      <c r="BH542" s="173">
        <f>IF(N542="sníž. přenesená",J542,0)</f>
        <v>0</v>
      </c>
      <c r="BI542" s="173">
        <f>IF(N542="nulová",J542,0)</f>
        <v>0</v>
      </c>
      <c r="BJ542" s="17" t="s">
        <v>85</v>
      </c>
      <c r="BK542" s="173">
        <f>ROUND(I542*H542,2)</f>
        <v>0</v>
      </c>
      <c r="BL542" s="17" t="s">
        <v>160</v>
      </c>
      <c r="BM542" s="172" t="s">
        <v>658</v>
      </c>
    </row>
    <row r="543" spans="1:65" s="13" customFormat="1" x14ac:dyDescent="0.2">
      <c r="B543" s="174"/>
      <c r="D543" s="175" t="s">
        <v>161</v>
      </c>
      <c r="E543" s="176" t="s">
        <v>1</v>
      </c>
      <c r="F543" s="177" t="s">
        <v>479</v>
      </c>
      <c r="H543" s="176" t="s">
        <v>1</v>
      </c>
      <c r="I543" s="178"/>
      <c r="K543" s="212"/>
      <c r="L543" s="174"/>
      <c r="M543" s="179"/>
      <c r="N543" s="180"/>
      <c r="O543" s="180"/>
      <c r="P543" s="180"/>
      <c r="Q543" s="180"/>
      <c r="R543" s="180"/>
      <c r="S543" s="180"/>
      <c r="T543" s="181"/>
      <c r="AT543" s="176" t="s">
        <v>161</v>
      </c>
      <c r="AU543" s="176" t="s">
        <v>87</v>
      </c>
      <c r="AV543" s="13" t="s">
        <v>85</v>
      </c>
      <c r="AW543" s="13" t="s">
        <v>34</v>
      </c>
      <c r="AX543" s="13" t="s">
        <v>77</v>
      </c>
      <c r="AY543" s="176" t="s">
        <v>154</v>
      </c>
    </row>
    <row r="544" spans="1:65" s="13" customFormat="1" ht="22.5" x14ac:dyDescent="0.2">
      <c r="B544" s="174"/>
      <c r="D544" s="175" t="s">
        <v>161</v>
      </c>
      <c r="E544" s="176" t="s">
        <v>1</v>
      </c>
      <c r="F544" s="177" t="s">
        <v>394</v>
      </c>
      <c r="H544" s="176" t="s">
        <v>1</v>
      </c>
      <c r="I544" s="178"/>
      <c r="K544" s="212"/>
      <c r="L544" s="174"/>
      <c r="M544" s="179"/>
      <c r="N544" s="180"/>
      <c r="O544" s="180"/>
      <c r="P544" s="180"/>
      <c r="Q544" s="180"/>
      <c r="R544" s="180"/>
      <c r="S544" s="180"/>
      <c r="T544" s="181"/>
      <c r="AT544" s="176" t="s">
        <v>161</v>
      </c>
      <c r="AU544" s="176" t="s">
        <v>87</v>
      </c>
      <c r="AV544" s="13" t="s">
        <v>85</v>
      </c>
      <c r="AW544" s="13" t="s">
        <v>34</v>
      </c>
      <c r="AX544" s="13" t="s">
        <v>77</v>
      </c>
      <c r="AY544" s="176" t="s">
        <v>154</v>
      </c>
    </row>
    <row r="545" spans="1:65" s="13" customFormat="1" x14ac:dyDescent="0.2">
      <c r="B545" s="174"/>
      <c r="D545" s="175" t="s">
        <v>161</v>
      </c>
      <c r="E545" s="176" t="s">
        <v>1</v>
      </c>
      <c r="F545" s="177" t="s">
        <v>656</v>
      </c>
      <c r="H545" s="176" t="s">
        <v>1</v>
      </c>
      <c r="I545" s="178"/>
      <c r="K545" s="212"/>
      <c r="L545" s="174"/>
      <c r="M545" s="179"/>
      <c r="N545" s="180"/>
      <c r="O545" s="180"/>
      <c r="P545" s="180"/>
      <c r="Q545" s="180"/>
      <c r="R545" s="180"/>
      <c r="S545" s="180"/>
      <c r="T545" s="181"/>
      <c r="AT545" s="176" t="s">
        <v>161</v>
      </c>
      <c r="AU545" s="176" t="s">
        <v>87</v>
      </c>
      <c r="AV545" s="13" t="s">
        <v>85</v>
      </c>
      <c r="AW545" s="13" t="s">
        <v>34</v>
      </c>
      <c r="AX545" s="13" t="s">
        <v>77</v>
      </c>
      <c r="AY545" s="176" t="s">
        <v>154</v>
      </c>
    </row>
    <row r="546" spans="1:65" s="14" customFormat="1" x14ac:dyDescent="0.2">
      <c r="B546" s="182"/>
      <c r="D546" s="175" t="s">
        <v>161</v>
      </c>
      <c r="E546" s="183" t="s">
        <v>1</v>
      </c>
      <c r="F546" s="184" t="s">
        <v>657</v>
      </c>
      <c r="H546" s="185">
        <v>3.9</v>
      </c>
      <c r="I546" s="186"/>
      <c r="K546" s="213"/>
      <c r="L546" s="182"/>
      <c r="M546" s="187"/>
      <c r="N546" s="188"/>
      <c r="O546" s="188"/>
      <c r="P546" s="188"/>
      <c r="Q546" s="188"/>
      <c r="R546" s="188"/>
      <c r="S546" s="188"/>
      <c r="T546" s="189"/>
      <c r="AT546" s="183" t="s">
        <v>161</v>
      </c>
      <c r="AU546" s="183" t="s">
        <v>87</v>
      </c>
      <c r="AV546" s="14" t="s">
        <v>87</v>
      </c>
      <c r="AW546" s="14" t="s">
        <v>34</v>
      </c>
      <c r="AX546" s="14" t="s">
        <v>77</v>
      </c>
      <c r="AY546" s="183" t="s">
        <v>154</v>
      </c>
    </row>
    <row r="547" spans="1:65" s="15" customFormat="1" x14ac:dyDescent="0.2">
      <c r="B547" s="190"/>
      <c r="D547" s="175" t="s">
        <v>161</v>
      </c>
      <c r="E547" s="191" t="s">
        <v>1</v>
      </c>
      <c r="F547" s="192" t="s">
        <v>165</v>
      </c>
      <c r="H547" s="193">
        <v>3.9</v>
      </c>
      <c r="I547" s="194"/>
      <c r="K547" s="214"/>
      <c r="L547" s="190"/>
      <c r="M547" s="195"/>
      <c r="N547" s="196"/>
      <c r="O547" s="196"/>
      <c r="P547" s="196"/>
      <c r="Q547" s="196"/>
      <c r="R547" s="196"/>
      <c r="S547" s="196"/>
      <c r="T547" s="197"/>
      <c r="AT547" s="191" t="s">
        <v>161</v>
      </c>
      <c r="AU547" s="191" t="s">
        <v>87</v>
      </c>
      <c r="AV547" s="15" t="s">
        <v>160</v>
      </c>
      <c r="AW547" s="15" t="s">
        <v>34</v>
      </c>
      <c r="AX547" s="15" t="s">
        <v>85</v>
      </c>
      <c r="AY547" s="191" t="s">
        <v>154</v>
      </c>
    </row>
    <row r="548" spans="1:65" s="2" customFormat="1" ht="24" customHeight="1" x14ac:dyDescent="0.2">
      <c r="A548" s="32"/>
      <c r="B548" s="160"/>
      <c r="C548" s="161" t="s">
        <v>331</v>
      </c>
      <c r="D548" s="161" t="s">
        <v>156</v>
      </c>
      <c r="E548" s="162" t="s">
        <v>395</v>
      </c>
      <c r="F548" s="163" t="s">
        <v>396</v>
      </c>
      <c r="G548" s="164" t="s">
        <v>256</v>
      </c>
      <c r="H548" s="165">
        <v>1.95</v>
      </c>
      <c r="I548" s="166"/>
      <c r="J548" s="167">
        <f>ROUND(I548*H548,2)</f>
        <v>0</v>
      </c>
      <c r="K548" s="211" t="s">
        <v>678</v>
      </c>
      <c r="L548" s="33"/>
      <c r="M548" s="168" t="s">
        <v>1</v>
      </c>
      <c r="N548" s="169" t="s">
        <v>42</v>
      </c>
      <c r="O548" s="58"/>
      <c r="P548" s="170">
        <f>O548*H548</f>
        <v>0</v>
      </c>
      <c r="Q548" s="170">
        <v>0</v>
      </c>
      <c r="R548" s="170">
        <f>Q548*H548</f>
        <v>0</v>
      </c>
      <c r="S548" s="170">
        <v>0</v>
      </c>
      <c r="T548" s="171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72" t="s">
        <v>160</v>
      </c>
      <c r="AT548" s="172" t="s">
        <v>156</v>
      </c>
      <c r="AU548" s="172" t="s">
        <v>87</v>
      </c>
      <c r="AY548" s="17" t="s">
        <v>154</v>
      </c>
      <c r="BE548" s="173">
        <f>IF(N548="základní",J548,0)</f>
        <v>0</v>
      </c>
      <c r="BF548" s="173">
        <f>IF(N548="snížená",J548,0)</f>
        <v>0</v>
      </c>
      <c r="BG548" s="173">
        <f>IF(N548="zákl. přenesená",J548,0)</f>
        <v>0</v>
      </c>
      <c r="BH548" s="173">
        <f>IF(N548="sníž. přenesená",J548,0)</f>
        <v>0</v>
      </c>
      <c r="BI548" s="173">
        <f>IF(N548="nulová",J548,0)</f>
        <v>0</v>
      </c>
      <c r="BJ548" s="17" t="s">
        <v>85</v>
      </c>
      <c r="BK548" s="173">
        <f>ROUND(I548*H548,2)</f>
        <v>0</v>
      </c>
      <c r="BL548" s="17" t="s">
        <v>160</v>
      </c>
      <c r="BM548" s="172" t="s">
        <v>659</v>
      </c>
    </row>
    <row r="549" spans="1:65" s="13" customFormat="1" x14ac:dyDescent="0.2">
      <c r="B549" s="174"/>
      <c r="D549" s="175" t="s">
        <v>161</v>
      </c>
      <c r="E549" s="176" t="s">
        <v>1</v>
      </c>
      <c r="F549" s="177" t="s">
        <v>479</v>
      </c>
      <c r="H549" s="176" t="s">
        <v>1</v>
      </c>
      <c r="I549" s="178"/>
      <c r="K549" s="212"/>
      <c r="L549" s="174"/>
      <c r="M549" s="179"/>
      <c r="N549" s="180"/>
      <c r="O549" s="180"/>
      <c r="P549" s="180"/>
      <c r="Q549" s="180"/>
      <c r="R549" s="180"/>
      <c r="S549" s="180"/>
      <c r="T549" s="181"/>
      <c r="AT549" s="176" t="s">
        <v>161</v>
      </c>
      <c r="AU549" s="176" t="s">
        <v>87</v>
      </c>
      <c r="AV549" s="13" t="s">
        <v>85</v>
      </c>
      <c r="AW549" s="13" t="s">
        <v>34</v>
      </c>
      <c r="AX549" s="13" t="s">
        <v>77</v>
      </c>
      <c r="AY549" s="176" t="s">
        <v>154</v>
      </c>
    </row>
    <row r="550" spans="1:65" s="13" customFormat="1" ht="22.5" x14ac:dyDescent="0.2">
      <c r="B550" s="174"/>
      <c r="D550" s="175" t="s">
        <v>161</v>
      </c>
      <c r="E550" s="176" t="s">
        <v>1</v>
      </c>
      <c r="F550" s="177" t="s">
        <v>397</v>
      </c>
      <c r="H550" s="176" t="s">
        <v>1</v>
      </c>
      <c r="I550" s="178"/>
      <c r="K550" s="212"/>
      <c r="L550" s="174"/>
      <c r="M550" s="179"/>
      <c r="N550" s="180"/>
      <c r="O550" s="180"/>
      <c r="P550" s="180"/>
      <c r="Q550" s="180"/>
      <c r="R550" s="180"/>
      <c r="S550" s="180"/>
      <c r="T550" s="181"/>
      <c r="AT550" s="176" t="s">
        <v>161</v>
      </c>
      <c r="AU550" s="176" t="s">
        <v>87</v>
      </c>
      <c r="AV550" s="13" t="s">
        <v>85</v>
      </c>
      <c r="AW550" s="13" t="s">
        <v>34</v>
      </c>
      <c r="AX550" s="13" t="s">
        <v>77</v>
      </c>
      <c r="AY550" s="176" t="s">
        <v>154</v>
      </c>
    </row>
    <row r="551" spans="1:65" s="13" customFormat="1" x14ac:dyDescent="0.2">
      <c r="B551" s="174"/>
      <c r="D551" s="175" t="s">
        <v>161</v>
      </c>
      <c r="E551" s="176" t="s">
        <v>1</v>
      </c>
      <c r="F551" s="177" t="s">
        <v>656</v>
      </c>
      <c r="H551" s="176" t="s">
        <v>1</v>
      </c>
      <c r="I551" s="178"/>
      <c r="K551" s="212"/>
      <c r="L551" s="174"/>
      <c r="M551" s="179"/>
      <c r="N551" s="180"/>
      <c r="O551" s="180"/>
      <c r="P551" s="180"/>
      <c r="Q551" s="180"/>
      <c r="R551" s="180"/>
      <c r="S551" s="180"/>
      <c r="T551" s="181"/>
      <c r="AT551" s="176" t="s">
        <v>161</v>
      </c>
      <c r="AU551" s="176" t="s">
        <v>87</v>
      </c>
      <c r="AV551" s="13" t="s">
        <v>85</v>
      </c>
      <c r="AW551" s="13" t="s">
        <v>34</v>
      </c>
      <c r="AX551" s="13" t="s">
        <v>77</v>
      </c>
      <c r="AY551" s="176" t="s">
        <v>154</v>
      </c>
    </row>
    <row r="552" spans="1:65" s="14" customFormat="1" x14ac:dyDescent="0.2">
      <c r="B552" s="182"/>
      <c r="D552" s="175" t="s">
        <v>161</v>
      </c>
      <c r="E552" s="183" t="s">
        <v>1</v>
      </c>
      <c r="F552" s="184" t="s">
        <v>660</v>
      </c>
      <c r="H552" s="185">
        <v>1.95</v>
      </c>
      <c r="I552" s="186"/>
      <c r="K552" s="213"/>
      <c r="L552" s="182"/>
      <c r="M552" s="187"/>
      <c r="N552" s="188"/>
      <c r="O552" s="188"/>
      <c r="P552" s="188"/>
      <c r="Q552" s="188"/>
      <c r="R552" s="188"/>
      <c r="S552" s="188"/>
      <c r="T552" s="189"/>
      <c r="AT552" s="183" t="s">
        <v>161</v>
      </c>
      <c r="AU552" s="183" t="s">
        <v>87</v>
      </c>
      <c r="AV552" s="14" t="s">
        <v>87</v>
      </c>
      <c r="AW552" s="14" t="s">
        <v>34</v>
      </c>
      <c r="AX552" s="14" t="s">
        <v>77</v>
      </c>
      <c r="AY552" s="183" t="s">
        <v>154</v>
      </c>
    </row>
    <row r="553" spans="1:65" s="15" customFormat="1" x14ac:dyDescent="0.2">
      <c r="B553" s="190"/>
      <c r="D553" s="175" t="s">
        <v>161</v>
      </c>
      <c r="E553" s="191" t="s">
        <v>1</v>
      </c>
      <c r="F553" s="192" t="s">
        <v>165</v>
      </c>
      <c r="H553" s="193">
        <v>1.95</v>
      </c>
      <c r="I553" s="194"/>
      <c r="K553" s="214"/>
      <c r="L553" s="190"/>
      <c r="M553" s="195"/>
      <c r="N553" s="196"/>
      <c r="O553" s="196"/>
      <c r="P553" s="196"/>
      <c r="Q553" s="196"/>
      <c r="R553" s="196"/>
      <c r="S553" s="196"/>
      <c r="T553" s="197"/>
      <c r="AT553" s="191" t="s">
        <v>161</v>
      </c>
      <c r="AU553" s="191" t="s">
        <v>87</v>
      </c>
      <c r="AV553" s="15" t="s">
        <v>160</v>
      </c>
      <c r="AW553" s="15" t="s">
        <v>34</v>
      </c>
      <c r="AX553" s="15" t="s">
        <v>85</v>
      </c>
      <c r="AY553" s="191" t="s">
        <v>154</v>
      </c>
    </row>
    <row r="554" spans="1:65" s="12" customFormat="1" ht="22.9" customHeight="1" x14ac:dyDescent="0.2">
      <c r="B554" s="147"/>
      <c r="D554" s="148" t="s">
        <v>76</v>
      </c>
      <c r="E554" s="158" t="s">
        <v>398</v>
      </c>
      <c r="F554" s="158" t="s">
        <v>399</v>
      </c>
      <c r="I554" s="150"/>
      <c r="J554" s="159">
        <f>BK554</f>
        <v>0</v>
      </c>
      <c r="K554" s="215"/>
      <c r="L554" s="147"/>
      <c r="M554" s="152"/>
      <c r="N554" s="153"/>
      <c r="O554" s="153"/>
      <c r="P554" s="154">
        <f>SUM(P555:P556)</f>
        <v>0</v>
      </c>
      <c r="Q554" s="153"/>
      <c r="R554" s="154">
        <f>SUM(R555:R556)</f>
        <v>0</v>
      </c>
      <c r="S554" s="153"/>
      <c r="T554" s="155">
        <f>SUM(T555:T556)</f>
        <v>0</v>
      </c>
      <c r="AR554" s="148" t="s">
        <v>85</v>
      </c>
      <c r="AT554" s="156" t="s">
        <v>76</v>
      </c>
      <c r="AU554" s="156" t="s">
        <v>85</v>
      </c>
      <c r="AY554" s="148" t="s">
        <v>154</v>
      </c>
      <c r="BK554" s="157">
        <f>SUM(BK555:BK556)</f>
        <v>0</v>
      </c>
    </row>
    <row r="555" spans="1:65" s="2" customFormat="1" ht="24" customHeight="1" x14ac:dyDescent="0.2">
      <c r="A555" s="32"/>
      <c r="B555" s="160"/>
      <c r="C555" s="161" t="s">
        <v>333</v>
      </c>
      <c r="D555" s="161" t="s">
        <v>156</v>
      </c>
      <c r="E555" s="162" t="s">
        <v>400</v>
      </c>
      <c r="F555" s="163" t="s">
        <v>401</v>
      </c>
      <c r="G555" s="164" t="s">
        <v>256</v>
      </c>
      <c r="H555" s="165">
        <v>2595.152</v>
      </c>
      <c r="I555" s="166"/>
      <c r="J555" s="167">
        <f>ROUND(I555*H555,2)</f>
        <v>0</v>
      </c>
      <c r="K555" s="211" t="s">
        <v>678</v>
      </c>
      <c r="L555" s="33"/>
      <c r="M555" s="168" t="s">
        <v>1</v>
      </c>
      <c r="N555" s="169" t="s">
        <v>42</v>
      </c>
      <c r="O555" s="58"/>
      <c r="P555" s="170">
        <f>O555*H555</f>
        <v>0</v>
      </c>
      <c r="Q555" s="170">
        <v>0</v>
      </c>
      <c r="R555" s="170">
        <f>Q555*H555</f>
        <v>0</v>
      </c>
      <c r="S555" s="170">
        <v>0</v>
      </c>
      <c r="T555" s="171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72" t="s">
        <v>160</v>
      </c>
      <c r="AT555" s="172" t="s">
        <v>156</v>
      </c>
      <c r="AU555" s="172" t="s">
        <v>87</v>
      </c>
      <c r="AY555" s="17" t="s">
        <v>154</v>
      </c>
      <c r="BE555" s="173">
        <f>IF(N555="základní",J555,0)</f>
        <v>0</v>
      </c>
      <c r="BF555" s="173">
        <f>IF(N555="snížená",J555,0)</f>
        <v>0</v>
      </c>
      <c r="BG555" s="173">
        <f>IF(N555="zákl. přenesená",J555,0)</f>
        <v>0</v>
      </c>
      <c r="BH555" s="173">
        <f>IF(N555="sníž. přenesená",J555,0)</f>
        <v>0</v>
      </c>
      <c r="BI555" s="173">
        <f>IF(N555="nulová",J555,0)</f>
        <v>0</v>
      </c>
      <c r="BJ555" s="17" t="s">
        <v>85</v>
      </c>
      <c r="BK555" s="173">
        <f>ROUND(I555*H555,2)</f>
        <v>0</v>
      </c>
      <c r="BL555" s="17" t="s">
        <v>160</v>
      </c>
      <c r="BM555" s="172" t="s">
        <v>661</v>
      </c>
    </row>
    <row r="556" spans="1:65" s="2" customFormat="1" ht="24" customHeight="1" x14ac:dyDescent="0.2">
      <c r="A556" s="32"/>
      <c r="B556" s="160"/>
      <c r="C556" s="161" t="s">
        <v>336</v>
      </c>
      <c r="D556" s="161" t="s">
        <v>156</v>
      </c>
      <c r="E556" s="162" t="s">
        <v>402</v>
      </c>
      <c r="F556" s="163" t="s">
        <v>403</v>
      </c>
      <c r="G556" s="164" t="s">
        <v>256</v>
      </c>
      <c r="H556" s="165">
        <v>2595.152</v>
      </c>
      <c r="I556" s="166"/>
      <c r="J556" s="167">
        <f>ROUND(I556*H556,2)</f>
        <v>0</v>
      </c>
      <c r="K556" s="211" t="s">
        <v>678</v>
      </c>
      <c r="L556" s="33"/>
      <c r="M556" s="168" t="s">
        <v>1</v>
      </c>
      <c r="N556" s="169" t="s">
        <v>42</v>
      </c>
      <c r="O556" s="58"/>
      <c r="P556" s="170">
        <f>O556*H556</f>
        <v>0</v>
      </c>
      <c r="Q556" s="170">
        <v>0</v>
      </c>
      <c r="R556" s="170">
        <f>Q556*H556</f>
        <v>0</v>
      </c>
      <c r="S556" s="170">
        <v>0</v>
      </c>
      <c r="T556" s="171">
        <f>S556*H556</f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72" t="s">
        <v>160</v>
      </c>
      <c r="AT556" s="172" t="s">
        <v>156</v>
      </c>
      <c r="AU556" s="172" t="s">
        <v>87</v>
      </c>
      <c r="AY556" s="17" t="s">
        <v>154</v>
      </c>
      <c r="BE556" s="173">
        <f>IF(N556="základní",J556,0)</f>
        <v>0</v>
      </c>
      <c r="BF556" s="173">
        <f>IF(N556="snížená",J556,0)</f>
        <v>0</v>
      </c>
      <c r="BG556" s="173">
        <f>IF(N556="zákl. přenesená",J556,0)</f>
        <v>0</v>
      </c>
      <c r="BH556" s="173">
        <f>IF(N556="sníž. přenesená",J556,0)</f>
        <v>0</v>
      </c>
      <c r="BI556" s="173">
        <f>IF(N556="nulová",J556,0)</f>
        <v>0</v>
      </c>
      <c r="BJ556" s="17" t="s">
        <v>85</v>
      </c>
      <c r="BK556" s="173">
        <f>ROUND(I556*H556,2)</f>
        <v>0</v>
      </c>
      <c r="BL556" s="17" t="s">
        <v>160</v>
      </c>
      <c r="BM556" s="172" t="s">
        <v>662</v>
      </c>
    </row>
    <row r="557" spans="1:65" s="12" customFormat="1" ht="25.9" customHeight="1" x14ac:dyDescent="0.2">
      <c r="B557" s="147"/>
      <c r="D557" s="148" t="s">
        <v>76</v>
      </c>
      <c r="E557" s="149" t="s">
        <v>404</v>
      </c>
      <c r="F557" s="149" t="s">
        <v>405</v>
      </c>
      <c r="I557" s="150"/>
      <c r="J557" s="151">
        <f>BK557</f>
        <v>0</v>
      </c>
      <c r="K557" s="215"/>
      <c r="L557" s="147"/>
      <c r="M557" s="152"/>
      <c r="N557" s="153"/>
      <c r="O557" s="153"/>
      <c r="P557" s="154">
        <f>P558+P574+P578+P582</f>
        <v>0</v>
      </c>
      <c r="Q557" s="153"/>
      <c r="R557" s="154">
        <f>R558+R574+R578+R582</f>
        <v>0</v>
      </c>
      <c r="S557" s="153"/>
      <c r="T557" s="155">
        <f>T558+T574+T578+T582</f>
        <v>0</v>
      </c>
      <c r="AR557" s="148" t="s">
        <v>175</v>
      </c>
      <c r="AT557" s="156" t="s">
        <v>76</v>
      </c>
      <c r="AU557" s="156" t="s">
        <v>77</v>
      </c>
      <c r="AY557" s="148" t="s">
        <v>154</v>
      </c>
      <c r="BK557" s="157">
        <f>BK558+BK574+BK578+BK582</f>
        <v>0</v>
      </c>
    </row>
    <row r="558" spans="1:65" s="12" customFormat="1" ht="22.9" customHeight="1" x14ac:dyDescent="0.2">
      <c r="B558" s="147"/>
      <c r="D558" s="148" t="s">
        <v>76</v>
      </c>
      <c r="E558" s="158" t="s">
        <v>406</v>
      </c>
      <c r="F558" s="158" t="s">
        <v>407</v>
      </c>
      <c r="I558" s="150"/>
      <c r="J558" s="159">
        <f>BK558</f>
        <v>0</v>
      </c>
      <c r="K558" s="215"/>
      <c r="L558" s="147"/>
      <c r="M558" s="152"/>
      <c r="N558" s="153"/>
      <c r="O558" s="153"/>
      <c r="P558" s="154">
        <f>SUM(P559:P573)</f>
        <v>0</v>
      </c>
      <c r="Q558" s="153"/>
      <c r="R558" s="154">
        <f>SUM(R559:R573)</f>
        <v>0</v>
      </c>
      <c r="S558" s="153"/>
      <c r="T558" s="155">
        <f>SUM(T559:T573)</f>
        <v>0</v>
      </c>
      <c r="AR558" s="148" t="s">
        <v>175</v>
      </c>
      <c r="AT558" s="156" t="s">
        <v>76</v>
      </c>
      <c r="AU558" s="156" t="s">
        <v>85</v>
      </c>
      <c r="AY558" s="148" t="s">
        <v>154</v>
      </c>
      <c r="BK558" s="157">
        <f>SUM(BK559:BK573)</f>
        <v>0</v>
      </c>
    </row>
    <row r="559" spans="1:65" s="2" customFormat="1" ht="16.5" customHeight="1" x14ac:dyDescent="0.2">
      <c r="A559" s="32"/>
      <c r="B559" s="160"/>
      <c r="C559" s="161" t="s">
        <v>337</v>
      </c>
      <c r="D559" s="161" t="s">
        <v>156</v>
      </c>
      <c r="E559" s="162" t="s">
        <v>408</v>
      </c>
      <c r="F559" s="163" t="s">
        <v>409</v>
      </c>
      <c r="G559" s="164" t="s">
        <v>410</v>
      </c>
      <c r="H559" s="165">
        <v>2</v>
      </c>
      <c r="I559" s="166"/>
      <c r="J559" s="167">
        <f>ROUND(I559*H559,2)</f>
        <v>0</v>
      </c>
      <c r="K559" s="211" t="s">
        <v>679</v>
      </c>
      <c r="L559" s="33"/>
      <c r="M559" s="168" t="s">
        <v>1</v>
      </c>
      <c r="N559" s="169" t="s">
        <v>42</v>
      </c>
      <c r="O559" s="58"/>
      <c r="P559" s="170">
        <f>O559*H559</f>
        <v>0</v>
      </c>
      <c r="Q559" s="170">
        <v>0</v>
      </c>
      <c r="R559" s="170">
        <f>Q559*H559</f>
        <v>0</v>
      </c>
      <c r="S559" s="170">
        <v>0</v>
      </c>
      <c r="T559" s="171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72" t="s">
        <v>411</v>
      </c>
      <c r="AT559" s="172" t="s">
        <v>156</v>
      </c>
      <c r="AU559" s="172" t="s">
        <v>87</v>
      </c>
      <c r="AY559" s="17" t="s">
        <v>154</v>
      </c>
      <c r="BE559" s="173">
        <f>IF(N559="základní",J559,0)</f>
        <v>0</v>
      </c>
      <c r="BF559" s="173">
        <f>IF(N559="snížená",J559,0)</f>
        <v>0</v>
      </c>
      <c r="BG559" s="173">
        <f>IF(N559="zákl. přenesená",J559,0)</f>
        <v>0</v>
      </c>
      <c r="BH559" s="173">
        <f>IF(N559="sníž. přenesená",J559,0)</f>
        <v>0</v>
      </c>
      <c r="BI559" s="173">
        <f>IF(N559="nulová",J559,0)</f>
        <v>0</v>
      </c>
      <c r="BJ559" s="17" t="s">
        <v>85</v>
      </c>
      <c r="BK559" s="173">
        <f>ROUND(I559*H559,2)</f>
        <v>0</v>
      </c>
      <c r="BL559" s="17" t="s">
        <v>411</v>
      </c>
      <c r="BM559" s="172" t="s">
        <v>663</v>
      </c>
    </row>
    <row r="560" spans="1:65" s="13" customFormat="1" ht="22.5" x14ac:dyDescent="0.2">
      <c r="B560" s="174"/>
      <c r="D560" s="175" t="s">
        <v>161</v>
      </c>
      <c r="E560" s="176" t="s">
        <v>1</v>
      </c>
      <c r="F560" s="177" t="s">
        <v>412</v>
      </c>
      <c r="H560" s="176" t="s">
        <v>1</v>
      </c>
      <c r="I560" s="178"/>
      <c r="K560" s="217"/>
      <c r="L560" s="174"/>
      <c r="M560" s="179"/>
      <c r="N560" s="180"/>
      <c r="O560" s="180"/>
      <c r="P560" s="180"/>
      <c r="Q560" s="180"/>
      <c r="R560" s="180"/>
      <c r="S560" s="180"/>
      <c r="T560" s="181"/>
      <c r="AT560" s="176" t="s">
        <v>161</v>
      </c>
      <c r="AU560" s="176" t="s">
        <v>87</v>
      </c>
      <c r="AV560" s="13" t="s">
        <v>85</v>
      </c>
      <c r="AW560" s="13" t="s">
        <v>34</v>
      </c>
      <c r="AX560" s="13" t="s">
        <v>77</v>
      </c>
      <c r="AY560" s="176" t="s">
        <v>154</v>
      </c>
    </row>
    <row r="561" spans="1:65" s="14" customFormat="1" x14ac:dyDescent="0.2">
      <c r="B561" s="182"/>
      <c r="D561" s="175" t="s">
        <v>161</v>
      </c>
      <c r="E561" s="183" t="s">
        <v>1</v>
      </c>
      <c r="F561" s="184" t="s">
        <v>87</v>
      </c>
      <c r="H561" s="185">
        <v>2</v>
      </c>
      <c r="I561" s="186"/>
      <c r="K561" s="218"/>
      <c r="L561" s="182"/>
      <c r="M561" s="187"/>
      <c r="N561" s="188"/>
      <c r="O561" s="188"/>
      <c r="P561" s="188"/>
      <c r="Q561" s="188"/>
      <c r="R561" s="188"/>
      <c r="S561" s="188"/>
      <c r="T561" s="189"/>
      <c r="AT561" s="183" t="s">
        <v>161</v>
      </c>
      <c r="AU561" s="183" t="s">
        <v>87</v>
      </c>
      <c r="AV561" s="14" t="s">
        <v>87</v>
      </c>
      <c r="AW561" s="14" t="s">
        <v>34</v>
      </c>
      <c r="AX561" s="14" t="s">
        <v>85</v>
      </c>
      <c r="AY561" s="183" t="s">
        <v>154</v>
      </c>
    </row>
    <row r="562" spans="1:65" s="2" customFormat="1" ht="16.5" customHeight="1" x14ac:dyDescent="0.2">
      <c r="A562" s="32"/>
      <c r="B562" s="160"/>
      <c r="C562" s="161" t="s">
        <v>340</v>
      </c>
      <c r="D562" s="161" t="s">
        <v>156</v>
      </c>
      <c r="E562" s="162" t="s">
        <v>413</v>
      </c>
      <c r="F562" s="163" t="s">
        <v>414</v>
      </c>
      <c r="G562" s="164" t="s">
        <v>410</v>
      </c>
      <c r="H562" s="165">
        <v>1</v>
      </c>
      <c r="I562" s="166"/>
      <c r="J562" s="167">
        <f>ROUND(I562*H562,2)</f>
        <v>0</v>
      </c>
      <c r="K562" s="211" t="s">
        <v>679</v>
      </c>
      <c r="L562" s="33"/>
      <c r="M562" s="168" t="s">
        <v>1</v>
      </c>
      <c r="N562" s="169" t="s">
        <v>42</v>
      </c>
      <c r="O562" s="58"/>
      <c r="P562" s="170">
        <f>O562*H562</f>
        <v>0</v>
      </c>
      <c r="Q562" s="170">
        <v>0</v>
      </c>
      <c r="R562" s="170">
        <f>Q562*H562</f>
        <v>0</v>
      </c>
      <c r="S562" s="170">
        <v>0</v>
      </c>
      <c r="T562" s="171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72" t="s">
        <v>411</v>
      </c>
      <c r="AT562" s="172" t="s">
        <v>156</v>
      </c>
      <c r="AU562" s="172" t="s">
        <v>87</v>
      </c>
      <c r="AY562" s="17" t="s">
        <v>154</v>
      </c>
      <c r="BE562" s="173">
        <f>IF(N562="základní",J562,0)</f>
        <v>0</v>
      </c>
      <c r="BF562" s="173">
        <f>IF(N562="snížená",J562,0)</f>
        <v>0</v>
      </c>
      <c r="BG562" s="173">
        <f>IF(N562="zákl. přenesená",J562,0)</f>
        <v>0</v>
      </c>
      <c r="BH562" s="173">
        <f>IF(N562="sníž. přenesená",J562,0)</f>
        <v>0</v>
      </c>
      <c r="BI562" s="173">
        <f>IF(N562="nulová",J562,0)</f>
        <v>0</v>
      </c>
      <c r="BJ562" s="17" t="s">
        <v>85</v>
      </c>
      <c r="BK562" s="173">
        <f>ROUND(I562*H562,2)</f>
        <v>0</v>
      </c>
      <c r="BL562" s="17" t="s">
        <v>411</v>
      </c>
      <c r="BM562" s="172" t="s">
        <v>664</v>
      </c>
    </row>
    <row r="563" spans="1:65" s="13" customFormat="1" x14ac:dyDescent="0.2">
      <c r="B563" s="174"/>
      <c r="D563" s="175" t="s">
        <v>161</v>
      </c>
      <c r="E563" s="176" t="s">
        <v>1</v>
      </c>
      <c r="F563" s="177" t="s">
        <v>415</v>
      </c>
      <c r="H563" s="176" t="s">
        <v>1</v>
      </c>
      <c r="I563" s="178"/>
      <c r="K563" s="217"/>
      <c r="L563" s="174"/>
      <c r="M563" s="179"/>
      <c r="N563" s="180"/>
      <c r="O563" s="180"/>
      <c r="P563" s="180"/>
      <c r="Q563" s="180"/>
      <c r="R563" s="180"/>
      <c r="S563" s="180"/>
      <c r="T563" s="181"/>
      <c r="AT563" s="176" t="s">
        <v>161</v>
      </c>
      <c r="AU563" s="176" t="s">
        <v>87</v>
      </c>
      <c r="AV563" s="13" t="s">
        <v>85</v>
      </c>
      <c r="AW563" s="13" t="s">
        <v>34</v>
      </c>
      <c r="AX563" s="13" t="s">
        <v>77</v>
      </c>
      <c r="AY563" s="176" t="s">
        <v>154</v>
      </c>
    </row>
    <row r="564" spans="1:65" s="14" customFormat="1" x14ac:dyDescent="0.2">
      <c r="B564" s="182"/>
      <c r="D564" s="175" t="s">
        <v>161</v>
      </c>
      <c r="E564" s="183" t="s">
        <v>1</v>
      </c>
      <c r="F564" s="184" t="s">
        <v>85</v>
      </c>
      <c r="H564" s="185">
        <v>1</v>
      </c>
      <c r="I564" s="186"/>
      <c r="K564" s="218"/>
      <c r="L564" s="182"/>
      <c r="M564" s="187"/>
      <c r="N564" s="188"/>
      <c r="O564" s="188"/>
      <c r="P564" s="188"/>
      <c r="Q564" s="188"/>
      <c r="R564" s="188"/>
      <c r="S564" s="188"/>
      <c r="T564" s="189"/>
      <c r="AT564" s="183" t="s">
        <v>161</v>
      </c>
      <c r="AU564" s="183" t="s">
        <v>87</v>
      </c>
      <c r="AV564" s="14" t="s">
        <v>87</v>
      </c>
      <c r="AW564" s="14" t="s">
        <v>34</v>
      </c>
      <c r="AX564" s="14" t="s">
        <v>85</v>
      </c>
      <c r="AY564" s="183" t="s">
        <v>154</v>
      </c>
    </row>
    <row r="565" spans="1:65" s="2" customFormat="1" ht="36" customHeight="1" x14ac:dyDescent="0.2">
      <c r="A565" s="32"/>
      <c r="B565" s="160"/>
      <c r="C565" s="161" t="s">
        <v>341</v>
      </c>
      <c r="D565" s="161" t="s">
        <v>156</v>
      </c>
      <c r="E565" s="162" t="s">
        <v>416</v>
      </c>
      <c r="F565" s="163" t="s">
        <v>417</v>
      </c>
      <c r="G565" s="164" t="s">
        <v>410</v>
      </c>
      <c r="H565" s="165">
        <v>1</v>
      </c>
      <c r="I565" s="166"/>
      <c r="J565" s="167">
        <f>ROUND(I565*H565,2)</f>
        <v>0</v>
      </c>
      <c r="K565" s="211" t="s">
        <v>678</v>
      </c>
      <c r="L565" s="33"/>
      <c r="M565" s="168" t="s">
        <v>1</v>
      </c>
      <c r="N565" s="169" t="s">
        <v>42</v>
      </c>
      <c r="O565" s="58"/>
      <c r="P565" s="170">
        <f>O565*H565</f>
        <v>0</v>
      </c>
      <c r="Q565" s="170">
        <v>0</v>
      </c>
      <c r="R565" s="170">
        <f>Q565*H565</f>
        <v>0</v>
      </c>
      <c r="S565" s="170">
        <v>0</v>
      </c>
      <c r="T565" s="171">
        <f>S565*H565</f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72" t="s">
        <v>411</v>
      </c>
      <c r="AT565" s="172" t="s">
        <v>156</v>
      </c>
      <c r="AU565" s="172" t="s">
        <v>87</v>
      </c>
      <c r="AY565" s="17" t="s">
        <v>154</v>
      </c>
      <c r="BE565" s="173">
        <f>IF(N565="základní",J565,0)</f>
        <v>0</v>
      </c>
      <c r="BF565" s="173">
        <f>IF(N565="snížená",J565,0)</f>
        <v>0</v>
      </c>
      <c r="BG565" s="173">
        <f>IF(N565="zákl. přenesená",J565,0)</f>
        <v>0</v>
      </c>
      <c r="BH565" s="173">
        <f>IF(N565="sníž. přenesená",J565,0)</f>
        <v>0</v>
      </c>
      <c r="BI565" s="173">
        <f>IF(N565="nulová",J565,0)</f>
        <v>0</v>
      </c>
      <c r="BJ565" s="17" t="s">
        <v>85</v>
      </c>
      <c r="BK565" s="173">
        <f>ROUND(I565*H565,2)</f>
        <v>0</v>
      </c>
      <c r="BL565" s="17" t="s">
        <v>411</v>
      </c>
      <c r="BM565" s="172" t="s">
        <v>665</v>
      </c>
    </row>
    <row r="566" spans="1:65" s="13" customFormat="1" ht="22.5" x14ac:dyDescent="0.2">
      <c r="B566" s="174"/>
      <c r="D566" s="175" t="s">
        <v>161</v>
      </c>
      <c r="E566" s="176" t="s">
        <v>1</v>
      </c>
      <c r="F566" s="177" t="s">
        <v>417</v>
      </c>
      <c r="H566" s="176" t="s">
        <v>1</v>
      </c>
      <c r="I566" s="178"/>
      <c r="K566" s="217"/>
      <c r="L566" s="174"/>
      <c r="M566" s="179"/>
      <c r="N566" s="180"/>
      <c r="O566" s="180"/>
      <c r="P566" s="180"/>
      <c r="Q566" s="180"/>
      <c r="R566" s="180"/>
      <c r="S566" s="180"/>
      <c r="T566" s="181"/>
      <c r="AT566" s="176" t="s">
        <v>161</v>
      </c>
      <c r="AU566" s="176" t="s">
        <v>87</v>
      </c>
      <c r="AV566" s="13" t="s">
        <v>85</v>
      </c>
      <c r="AW566" s="13" t="s">
        <v>34</v>
      </c>
      <c r="AX566" s="13" t="s">
        <v>77</v>
      </c>
      <c r="AY566" s="176" t="s">
        <v>154</v>
      </c>
    </row>
    <row r="567" spans="1:65" s="14" customFormat="1" x14ac:dyDescent="0.2">
      <c r="B567" s="182"/>
      <c r="D567" s="175" t="s">
        <v>161</v>
      </c>
      <c r="E567" s="183" t="s">
        <v>1</v>
      </c>
      <c r="F567" s="184" t="s">
        <v>85</v>
      </c>
      <c r="H567" s="185">
        <v>1</v>
      </c>
      <c r="I567" s="186"/>
      <c r="K567" s="218"/>
      <c r="L567" s="182"/>
      <c r="M567" s="187"/>
      <c r="N567" s="188"/>
      <c r="O567" s="188"/>
      <c r="P567" s="188"/>
      <c r="Q567" s="188"/>
      <c r="R567" s="188"/>
      <c r="S567" s="188"/>
      <c r="T567" s="189"/>
      <c r="AT567" s="183" t="s">
        <v>161</v>
      </c>
      <c r="AU567" s="183" t="s">
        <v>87</v>
      </c>
      <c r="AV567" s="14" t="s">
        <v>87</v>
      </c>
      <c r="AW567" s="14" t="s">
        <v>34</v>
      </c>
      <c r="AX567" s="14" t="s">
        <v>85</v>
      </c>
      <c r="AY567" s="183" t="s">
        <v>154</v>
      </c>
    </row>
    <row r="568" spans="1:65" s="2" customFormat="1" ht="36" customHeight="1" x14ac:dyDescent="0.2">
      <c r="A568" s="32"/>
      <c r="B568" s="160"/>
      <c r="C568" s="161" t="s">
        <v>343</v>
      </c>
      <c r="D568" s="161" t="s">
        <v>156</v>
      </c>
      <c r="E568" s="162" t="s">
        <v>418</v>
      </c>
      <c r="F568" s="163" t="s">
        <v>419</v>
      </c>
      <c r="G568" s="164" t="s">
        <v>410</v>
      </c>
      <c r="H568" s="165">
        <v>1</v>
      </c>
      <c r="I568" s="166"/>
      <c r="J568" s="167">
        <f>ROUND(I568*H568,2)</f>
        <v>0</v>
      </c>
      <c r="K568" s="211" t="s">
        <v>678</v>
      </c>
      <c r="L568" s="33"/>
      <c r="M568" s="168" t="s">
        <v>1</v>
      </c>
      <c r="N568" s="169" t="s">
        <v>42</v>
      </c>
      <c r="O568" s="58"/>
      <c r="P568" s="170">
        <f>O568*H568</f>
        <v>0</v>
      </c>
      <c r="Q568" s="170">
        <v>0</v>
      </c>
      <c r="R568" s="170">
        <f>Q568*H568</f>
        <v>0</v>
      </c>
      <c r="S568" s="170">
        <v>0</v>
      </c>
      <c r="T568" s="171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72" t="s">
        <v>411</v>
      </c>
      <c r="AT568" s="172" t="s">
        <v>156</v>
      </c>
      <c r="AU568" s="172" t="s">
        <v>87</v>
      </c>
      <c r="AY568" s="17" t="s">
        <v>154</v>
      </c>
      <c r="BE568" s="173">
        <f>IF(N568="základní",J568,0)</f>
        <v>0</v>
      </c>
      <c r="BF568" s="173">
        <f>IF(N568="snížená",J568,0)</f>
        <v>0</v>
      </c>
      <c r="BG568" s="173">
        <f>IF(N568="zákl. přenesená",J568,0)</f>
        <v>0</v>
      </c>
      <c r="BH568" s="173">
        <f>IF(N568="sníž. přenesená",J568,0)</f>
        <v>0</v>
      </c>
      <c r="BI568" s="173">
        <f>IF(N568="nulová",J568,0)</f>
        <v>0</v>
      </c>
      <c r="BJ568" s="17" t="s">
        <v>85</v>
      </c>
      <c r="BK568" s="173">
        <f>ROUND(I568*H568,2)</f>
        <v>0</v>
      </c>
      <c r="BL568" s="17" t="s">
        <v>411</v>
      </c>
      <c r="BM568" s="172" t="s">
        <v>666</v>
      </c>
    </row>
    <row r="569" spans="1:65" s="13" customFormat="1" ht="33.75" x14ac:dyDescent="0.2">
      <c r="B569" s="174"/>
      <c r="D569" s="175" t="s">
        <v>161</v>
      </c>
      <c r="E569" s="176" t="s">
        <v>1</v>
      </c>
      <c r="F569" s="177" t="s">
        <v>419</v>
      </c>
      <c r="H569" s="176" t="s">
        <v>1</v>
      </c>
      <c r="I569" s="178"/>
      <c r="K569" s="217"/>
      <c r="L569" s="174"/>
      <c r="M569" s="179"/>
      <c r="N569" s="180"/>
      <c r="O569" s="180"/>
      <c r="P569" s="180"/>
      <c r="Q569" s="180"/>
      <c r="R569" s="180"/>
      <c r="S569" s="180"/>
      <c r="T569" s="181"/>
      <c r="AT569" s="176" t="s">
        <v>161</v>
      </c>
      <c r="AU569" s="176" t="s">
        <v>87</v>
      </c>
      <c r="AV569" s="13" t="s">
        <v>85</v>
      </c>
      <c r="AW569" s="13" t="s">
        <v>34</v>
      </c>
      <c r="AX569" s="13" t="s">
        <v>77</v>
      </c>
      <c r="AY569" s="176" t="s">
        <v>154</v>
      </c>
    </row>
    <row r="570" spans="1:65" s="14" customFormat="1" x14ac:dyDescent="0.2">
      <c r="B570" s="182"/>
      <c r="D570" s="175" t="s">
        <v>161</v>
      </c>
      <c r="E570" s="183" t="s">
        <v>1</v>
      </c>
      <c r="F570" s="184" t="s">
        <v>85</v>
      </c>
      <c r="H570" s="185">
        <v>1</v>
      </c>
      <c r="I570" s="186"/>
      <c r="K570" s="218"/>
      <c r="L570" s="182"/>
      <c r="M570" s="187"/>
      <c r="N570" s="188"/>
      <c r="O570" s="188"/>
      <c r="P570" s="188"/>
      <c r="Q570" s="188"/>
      <c r="R570" s="188"/>
      <c r="S570" s="188"/>
      <c r="T570" s="189"/>
      <c r="AT570" s="183" t="s">
        <v>161</v>
      </c>
      <c r="AU570" s="183" t="s">
        <v>87</v>
      </c>
      <c r="AV570" s="14" t="s">
        <v>87</v>
      </c>
      <c r="AW570" s="14" t="s">
        <v>34</v>
      </c>
      <c r="AX570" s="14" t="s">
        <v>85</v>
      </c>
      <c r="AY570" s="183" t="s">
        <v>154</v>
      </c>
    </row>
    <row r="571" spans="1:65" s="2" customFormat="1" ht="16.5" customHeight="1" x14ac:dyDescent="0.2">
      <c r="A571" s="32"/>
      <c r="B571" s="160"/>
      <c r="C571" s="161" t="s">
        <v>345</v>
      </c>
      <c r="D571" s="161" t="s">
        <v>156</v>
      </c>
      <c r="E571" s="162" t="s">
        <v>420</v>
      </c>
      <c r="F571" s="163" t="s">
        <v>421</v>
      </c>
      <c r="G571" s="164" t="s">
        <v>410</v>
      </c>
      <c r="H571" s="165">
        <v>1</v>
      </c>
      <c r="I571" s="166"/>
      <c r="J571" s="167">
        <f>ROUND(I571*H571,2)</f>
        <v>0</v>
      </c>
      <c r="K571" s="211" t="s">
        <v>678</v>
      </c>
      <c r="L571" s="33"/>
      <c r="M571" s="168" t="s">
        <v>1</v>
      </c>
      <c r="N571" s="169" t="s">
        <v>42</v>
      </c>
      <c r="O571" s="58"/>
      <c r="P571" s="170">
        <f>O571*H571</f>
        <v>0</v>
      </c>
      <c r="Q571" s="170">
        <v>0</v>
      </c>
      <c r="R571" s="170">
        <f>Q571*H571</f>
        <v>0</v>
      </c>
      <c r="S571" s="170">
        <v>0</v>
      </c>
      <c r="T571" s="171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72" t="s">
        <v>411</v>
      </c>
      <c r="AT571" s="172" t="s">
        <v>156</v>
      </c>
      <c r="AU571" s="172" t="s">
        <v>87</v>
      </c>
      <c r="AY571" s="17" t="s">
        <v>154</v>
      </c>
      <c r="BE571" s="173">
        <f>IF(N571="základní",J571,0)</f>
        <v>0</v>
      </c>
      <c r="BF571" s="173">
        <f>IF(N571="snížená",J571,0)</f>
        <v>0</v>
      </c>
      <c r="BG571" s="173">
        <f>IF(N571="zákl. přenesená",J571,0)</f>
        <v>0</v>
      </c>
      <c r="BH571" s="173">
        <f>IF(N571="sníž. přenesená",J571,0)</f>
        <v>0</v>
      </c>
      <c r="BI571" s="173">
        <f>IF(N571="nulová",J571,0)</f>
        <v>0</v>
      </c>
      <c r="BJ571" s="17" t="s">
        <v>85</v>
      </c>
      <c r="BK571" s="173">
        <f>ROUND(I571*H571,2)</f>
        <v>0</v>
      </c>
      <c r="BL571" s="17" t="s">
        <v>411</v>
      </c>
      <c r="BM571" s="172" t="s">
        <v>667</v>
      </c>
    </row>
    <row r="572" spans="1:65" s="13" customFormat="1" ht="22.5" x14ac:dyDescent="0.2">
      <c r="B572" s="174"/>
      <c r="D572" s="175" t="s">
        <v>161</v>
      </c>
      <c r="E572" s="176" t="s">
        <v>1</v>
      </c>
      <c r="F572" s="177" t="s">
        <v>422</v>
      </c>
      <c r="H572" s="176" t="s">
        <v>1</v>
      </c>
      <c r="I572" s="178"/>
      <c r="K572" s="217"/>
      <c r="L572" s="174"/>
      <c r="M572" s="179"/>
      <c r="N572" s="180"/>
      <c r="O572" s="180"/>
      <c r="P572" s="180"/>
      <c r="Q572" s="180"/>
      <c r="R572" s="180"/>
      <c r="S572" s="180"/>
      <c r="T572" s="181"/>
      <c r="AT572" s="176" t="s">
        <v>161</v>
      </c>
      <c r="AU572" s="176" t="s">
        <v>87</v>
      </c>
      <c r="AV572" s="13" t="s">
        <v>85</v>
      </c>
      <c r="AW572" s="13" t="s">
        <v>34</v>
      </c>
      <c r="AX572" s="13" t="s">
        <v>77</v>
      </c>
      <c r="AY572" s="176" t="s">
        <v>154</v>
      </c>
    </row>
    <row r="573" spans="1:65" s="14" customFormat="1" x14ac:dyDescent="0.2">
      <c r="B573" s="182"/>
      <c r="D573" s="175" t="s">
        <v>161</v>
      </c>
      <c r="E573" s="183" t="s">
        <v>1</v>
      </c>
      <c r="F573" s="184" t="s">
        <v>85</v>
      </c>
      <c r="H573" s="185">
        <v>1</v>
      </c>
      <c r="I573" s="186"/>
      <c r="K573" s="218"/>
      <c r="L573" s="182"/>
      <c r="M573" s="187"/>
      <c r="N573" s="188"/>
      <c r="O573" s="188"/>
      <c r="P573" s="188"/>
      <c r="Q573" s="188"/>
      <c r="R573" s="188"/>
      <c r="S573" s="188"/>
      <c r="T573" s="189"/>
      <c r="AT573" s="183" t="s">
        <v>161</v>
      </c>
      <c r="AU573" s="183" t="s">
        <v>87</v>
      </c>
      <c r="AV573" s="14" t="s">
        <v>87</v>
      </c>
      <c r="AW573" s="14" t="s">
        <v>34</v>
      </c>
      <c r="AX573" s="14" t="s">
        <v>85</v>
      </c>
      <c r="AY573" s="183" t="s">
        <v>154</v>
      </c>
    </row>
    <row r="574" spans="1:65" s="12" customFormat="1" ht="22.9" customHeight="1" x14ac:dyDescent="0.2">
      <c r="B574" s="147"/>
      <c r="D574" s="148" t="s">
        <v>76</v>
      </c>
      <c r="E574" s="158" t="s">
        <v>423</v>
      </c>
      <c r="F574" s="158" t="s">
        <v>424</v>
      </c>
      <c r="I574" s="150"/>
      <c r="J574" s="159">
        <f>BK574</f>
        <v>0</v>
      </c>
      <c r="K574" s="219"/>
      <c r="L574" s="147"/>
      <c r="M574" s="152"/>
      <c r="N574" s="153"/>
      <c r="O574" s="153"/>
      <c r="P574" s="154">
        <f>SUM(P575:P577)</f>
        <v>0</v>
      </c>
      <c r="Q574" s="153"/>
      <c r="R574" s="154">
        <f>SUM(R575:R577)</f>
        <v>0</v>
      </c>
      <c r="S574" s="153"/>
      <c r="T574" s="155">
        <f>SUM(T575:T577)</f>
        <v>0</v>
      </c>
      <c r="AR574" s="148" t="s">
        <v>175</v>
      </c>
      <c r="AT574" s="156" t="s">
        <v>76</v>
      </c>
      <c r="AU574" s="156" t="s">
        <v>85</v>
      </c>
      <c r="AY574" s="148" t="s">
        <v>154</v>
      </c>
      <c r="BK574" s="157">
        <f>SUM(BK575:BK577)</f>
        <v>0</v>
      </c>
    </row>
    <row r="575" spans="1:65" s="2" customFormat="1" ht="16.5" customHeight="1" x14ac:dyDescent="0.2">
      <c r="A575" s="32"/>
      <c r="B575" s="160"/>
      <c r="C575" s="161" t="s">
        <v>350</v>
      </c>
      <c r="D575" s="161" t="s">
        <v>156</v>
      </c>
      <c r="E575" s="162" t="s">
        <v>425</v>
      </c>
      <c r="F575" s="163" t="s">
        <v>424</v>
      </c>
      <c r="G575" s="164" t="s">
        <v>410</v>
      </c>
      <c r="H575" s="165">
        <v>1</v>
      </c>
      <c r="I575" s="166"/>
      <c r="J575" s="167">
        <f>ROUND(I575*H575,2)</f>
        <v>0</v>
      </c>
      <c r="K575" s="211" t="s">
        <v>678</v>
      </c>
      <c r="L575" s="33"/>
      <c r="M575" s="168" t="s">
        <v>1</v>
      </c>
      <c r="N575" s="169" t="s">
        <v>42</v>
      </c>
      <c r="O575" s="58"/>
      <c r="P575" s="170">
        <f>O575*H575</f>
        <v>0</v>
      </c>
      <c r="Q575" s="170">
        <v>0</v>
      </c>
      <c r="R575" s="170">
        <f>Q575*H575</f>
        <v>0</v>
      </c>
      <c r="S575" s="170">
        <v>0</v>
      </c>
      <c r="T575" s="171">
        <f>S575*H575</f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72" t="s">
        <v>411</v>
      </c>
      <c r="AT575" s="172" t="s">
        <v>156</v>
      </c>
      <c r="AU575" s="172" t="s">
        <v>87</v>
      </c>
      <c r="AY575" s="17" t="s">
        <v>154</v>
      </c>
      <c r="BE575" s="173">
        <f>IF(N575="základní",J575,0)</f>
        <v>0</v>
      </c>
      <c r="BF575" s="173">
        <f>IF(N575="snížená",J575,0)</f>
        <v>0</v>
      </c>
      <c r="BG575" s="173">
        <f>IF(N575="zákl. přenesená",J575,0)</f>
        <v>0</v>
      </c>
      <c r="BH575" s="173">
        <f>IF(N575="sníž. přenesená",J575,0)</f>
        <v>0</v>
      </c>
      <c r="BI575" s="173">
        <f>IF(N575="nulová",J575,0)</f>
        <v>0</v>
      </c>
      <c r="BJ575" s="17" t="s">
        <v>85</v>
      </c>
      <c r="BK575" s="173">
        <f>ROUND(I575*H575,2)</f>
        <v>0</v>
      </c>
      <c r="BL575" s="17" t="s">
        <v>411</v>
      </c>
      <c r="BM575" s="172" t="s">
        <v>668</v>
      </c>
    </row>
    <row r="576" spans="1:65" s="13" customFormat="1" x14ac:dyDescent="0.2">
      <c r="B576" s="174"/>
      <c r="D576" s="175" t="s">
        <v>161</v>
      </c>
      <c r="E576" s="176" t="s">
        <v>1</v>
      </c>
      <c r="F576" s="177" t="s">
        <v>424</v>
      </c>
      <c r="H576" s="176" t="s">
        <v>1</v>
      </c>
      <c r="I576" s="178"/>
      <c r="K576" s="217"/>
      <c r="L576" s="174"/>
      <c r="M576" s="179"/>
      <c r="N576" s="180"/>
      <c r="O576" s="180"/>
      <c r="P576" s="180"/>
      <c r="Q576" s="180"/>
      <c r="R576" s="180"/>
      <c r="S576" s="180"/>
      <c r="T576" s="181"/>
      <c r="AT576" s="176" t="s">
        <v>161</v>
      </c>
      <c r="AU576" s="176" t="s">
        <v>87</v>
      </c>
      <c r="AV576" s="13" t="s">
        <v>85</v>
      </c>
      <c r="AW576" s="13" t="s">
        <v>34</v>
      </c>
      <c r="AX576" s="13" t="s">
        <v>77</v>
      </c>
      <c r="AY576" s="176" t="s">
        <v>154</v>
      </c>
    </row>
    <row r="577" spans="1:65" s="14" customFormat="1" x14ac:dyDescent="0.2">
      <c r="B577" s="182"/>
      <c r="D577" s="175" t="s">
        <v>161</v>
      </c>
      <c r="E577" s="183" t="s">
        <v>1</v>
      </c>
      <c r="F577" s="184" t="s">
        <v>85</v>
      </c>
      <c r="H577" s="185">
        <v>1</v>
      </c>
      <c r="I577" s="186"/>
      <c r="K577" s="218"/>
      <c r="L577" s="182"/>
      <c r="M577" s="187"/>
      <c r="N577" s="188"/>
      <c r="O577" s="188"/>
      <c r="P577" s="188"/>
      <c r="Q577" s="188"/>
      <c r="R577" s="188"/>
      <c r="S577" s="188"/>
      <c r="T577" s="189"/>
      <c r="AT577" s="183" t="s">
        <v>161</v>
      </c>
      <c r="AU577" s="183" t="s">
        <v>87</v>
      </c>
      <c r="AV577" s="14" t="s">
        <v>87</v>
      </c>
      <c r="AW577" s="14" t="s">
        <v>34</v>
      </c>
      <c r="AX577" s="14" t="s">
        <v>85</v>
      </c>
      <c r="AY577" s="183" t="s">
        <v>154</v>
      </c>
    </row>
    <row r="578" spans="1:65" s="12" customFormat="1" ht="22.9" customHeight="1" x14ac:dyDescent="0.2">
      <c r="B578" s="147"/>
      <c r="D578" s="148" t="s">
        <v>76</v>
      </c>
      <c r="E578" s="158" t="s">
        <v>426</v>
      </c>
      <c r="F578" s="158" t="s">
        <v>427</v>
      </c>
      <c r="I578" s="150"/>
      <c r="J578" s="159">
        <f>BK578</f>
        <v>0</v>
      </c>
      <c r="K578" s="219"/>
      <c r="L578" s="147"/>
      <c r="M578" s="152"/>
      <c r="N578" s="153"/>
      <c r="O578" s="153"/>
      <c r="P578" s="154">
        <f>SUM(P579:P581)</f>
        <v>0</v>
      </c>
      <c r="Q578" s="153"/>
      <c r="R578" s="154">
        <f>SUM(R579:R581)</f>
        <v>0</v>
      </c>
      <c r="S578" s="153"/>
      <c r="T578" s="155">
        <f>SUM(T579:T581)</f>
        <v>0</v>
      </c>
      <c r="AR578" s="148" t="s">
        <v>175</v>
      </c>
      <c r="AT578" s="156" t="s">
        <v>76</v>
      </c>
      <c r="AU578" s="156" t="s">
        <v>85</v>
      </c>
      <c r="AY578" s="148" t="s">
        <v>154</v>
      </c>
      <c r="BK578" s="157">
        <f>SUM(BK579:BK581)</f>
        <v>0</v>
      </c>
    </row>
    <row r="579" spans="1:65" s="2" customFormat="1" ht="16.5" customHeight="1" x14ac:dyDescent="0.2">
      <c r="A579" s="32"/>
      <c r="B579" s="160"/>
      <c r="C579" s="161" t="s">
        <v>353</v>
      </c>
      <c r="D579" s="161" t="s">
        <v>156</v>
      </c>
      <c r="E579" s="162" t="s">
        <v>428</v>
      </c>
      <c r="F579" s="163" t="s">
        <v>429</v>
      </c>
      <c r="G579" s="164" t="s">
        <v>410</v>
      </c>
      <c r="H579" s="165">
        <v>6</v>
      </c>
      <c r="I579" s="166"/>
      <c r="J579" s="167">
        <f>ROUND(I579*H579,2)</f>
        <v>0</v>
      </c>
      <c r="K579" s="211" t="s">
        <v>678</v>
      </c>
      <c r="L579" s="33"/>
      <c r="M579" s="168" t="s">
        <v>1</v>
      </c>
      <c r="N579" s="169" t="s">
        <v>42</v>
      </c>
      <c r="O579" s="58"/>
      <c r="P579" s="170">
        <f>O579*H579</f>
        <v>0</v>
      </c>
      <c r="Q579" s="170">
        <v>0</v>
      </c>
      <c r="R579" s="170">
        <f>Q579*H579</f>
        <v>0</v>
      </c>
      <c r="S579" s="170">
        <v>0</v>
      </c>
      <c r="T579" s="171">
        <f>S579*H579</f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72" t="s">
        <v>411</v>
      </c>
      <c r="AT579" s="172" t="s">
        <v>156</v>
      </c>
      <c r="AU579" s="172" t="s">
        <v>87</v>
      </c>
      <c r="AY579" s="17" t="s">
        <v>154</v>
      </c>
      <c r="BE579" s="173">
        <f>IF(N579="základní",J579,0)</f>
        <v>0</v>
      </c>
      <c r="BF579" s="173">
        <f>IF(N579="snížená",J579,0)</f>
        <v>0</v>
      </c>
      <c r="BG579" s="173">
        <f>IF(N579="zákl. přenesená",J579,0)</f>
        <v>0</v>
      </c>
      <c r="BH579" s="173">
        <f>IF(N579="sníž. přenesená",J579,0)</f>
        <v>0</v>
      </c>
      <c r="BI579" s="173">
        <f>IF(N579="nulová",J579,0)</f>
        <v>0</v>
      </c>
      <c r="BJ579" s="17" t="s">
        <v>85</v>
      </c>
      <c r="BK579" s="173">
        <f>ROUND(I579*H579,2)</f>
        <v>0</v>
      </c>
      <c r="BL579" s="17" t="s">
        <v>411</v>
      </c>
      <c r="BM579" s="172" t="s">
        <v>669</v>
      </c>
    </row>
    <row r="580" spans="1:65" s="13" customFormat="1" x14ac:dyDescent="0.2">
      <c r="B580" s="174"/>
      <c r="D580" s="175" t="s">
        <v>161</v>
      </c>
      <c r="E580" s="176" t="s">
        <v>1</v>
      </c>
      <c r="F580" s="177" t="s">
        <v>430</v>
      </c>
      <c r="H580" s="176" t="s">
        <v>1</v>
      </c>
      <c r="I580" s="178"/>
      <c r="K580" s="217"/>
      <c r="L580" s="174"/>
      <c r="M580" s="179"/>
      <c r="N580" s="180"/>
      <c r="O580" s="180"/>
      <c r="P580" s="180"/>
      <c r="Q580" s="180"/>
      <c r="R580" s="180"/>
      <c r="S580" s="180"/>
      <c r="T580" s="181"/>
      <c r="AT580" s="176" t="s">
        <v>161</v>
      </c>
      <c r="AU580" s="176" t="s">
        <v>87</v>
      </c>
      <c r="AV580" s="13" t="s">
        <v>85</v>
      </c>
      <c r="AW580" s="13" t="s">
        <v>34</v>
      </c>
      <c r="AX580" s="13" t="s">
        <v>77</v>
      </c>
      <c r="AY580" s="176" t="s">
        <v>154</v>
      </c>
    </row>
    <row r="581" spans="1:65" s="14" customFormat="1" x14ac:dyDescent="0.2">
      <c r="B581" s="182"/>
      <c r="D581" s="175" t="s">
        <v>161</v>
      </c>
      <c r="E581" s="183" t="s">
        <v>1</v>
      </c>
      <c r="F581" s="184" t="s">
        <v>177</v>
      </c>
      <c r="H581" s="185">
        <v>6</v>
      </c>
      <c r="I581" s="186"/>
      <c r="K581" s="218"/>
      <c r="L581" s="182"/>
      <c r="M581" s="187"/>
      <c r="N581" s="188"/>
      <c r="O581" s="188"/>
      <c r="P581" s="188"/>
      <c r="Q581" s="188"/>
      <c r="R581" s="188"/>
      <c r="S581" s="188"/>
      <c r="T581" s="189"/>
      <c r="AT581" s="183" t="s">
        <v>161</v>
      </c>
      <c r="AU581" s="183" t="s">
        <v>87</v>
      </c>
      <c r="AV581" s="14" t="s">
        <v>87</v>
      </c>
      <c r="AW581" s="14" t="s">
        <v>34</v>
      </c>
      <c r="AX581" s="14" t="s">
        <v>85</v>
      </c>
      <c r="AY581" s="183" t="s">
        <v>154</v>
      </c>
    </row>
    <row r="582" spans="1:65" s="12" customFormat="1" ht="22.9" customHeight="1" x14ac:dyDescent="0.2">
      <c r="B582" s="147"/>
      <c r="D582" s="148" t="s">
        <v>76</v>
      </c>
      <c r="E582" s="158" t="s">
        <v>431</v>
      </c>
      <c r="F582" s="158" t="s">
        <v>432</v>
      </c>
      <c r="I582" s="150"/>
      <c r="J582" s="159">
        <f>BK582</f>
        <v>0</v>
      </c>
      <c r="K582" s="219"/>
      <c r="L582" s="147"/>
      <c r="M582" s="152"/>
      <c r="N582" s="153"/>
      <c r="O582" s="153"/>
      <c r="P582" s="154">
        <f>SUM(P583:P611)</f>
        <v>0</v>
      </c>
      <c r="Q582" s="153"/>
      <c r="R582" s="154">
        <f>SUM(R583:R611)</f>
        <v>0</v>
      </c>
      <c r="S582" s="153"/>
      <c r="T582" s="155">
        <f>SUM(T583:T611)</f>
        <v>0</v>
      </c>
      <c r="AR582" s="148" t="s">
        <v>175</v>
      </c>
      <c r="AT582" s="156" t="s">
        <v>76</v>
      </c>
      <c r="AU582" s="156" t="s">
        <v>85</v>
      </c>
      <c r="AY582" s="148" t="s">
        <v>154</v>
      </c>
      <c r="BK582" s="157">
        <f>SUM(BK583:BK611)</f>
        <v>0</v>
      </c>
    </row>
    <row r="583" spans="1:65" s="2" customFormat="1" ht="16.5" customHeight="1" x14ac:dyDescent="0.2">
      <c r="A583" s="32"/>
      <c r="B583" s="160"/>
      <c r="C583" s="161" t="s">
        <v>354</v>
      </c>
      <c r="D583" s="161" t="s">
        <v>156</v>
      </c>
      <c r="E583" s="162" t="s">
        <v>433</v>
      </c>
      <c r="F583" s="163" t="s">
        <v>434</v>
      </c>
      <c r="G583" s="164" t="s">
        <v>410</v>
      </c>
      <c r="H583" s="165">
        <v>1</v>
      </c>
      <c r="I583" s="166"/>
      <c r="J583" s="167">
        <f>ROUND(I583*H583,2)</f>
        <v>0</v>
      </c>
      <c r="K583" s="211" t="s">
        <v>680</v>
      </c>
      <c r="L583" s="33"/>
      <c r="M583" s="168" t="s">
        <v>1</v>
      </c>
      <c r="N583" s="169" t="s">
        <v>42</v>
      </c>
      <c r="O583" s="58"/>
      <c r="P583" s="170">
        <f>O583*H583</f>
        <v>0</v>
      </c>
      <c r="Q583" s="170">
        <v>0</v>
      </c>
      <c r="R583" s="170">
        <f>Q583*H583</f>
        <v>0</v>
      </c>
      <c r="S583" s="170">
        <v>0</v>
      </c>
      <c r="T583" s="171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72" t="s">
        <v>411</v>
      </c>
      <c r="AT583" s="172" t="s">
        <v>156</v>
      </c>
      <c r="AU583" s="172" t="s">
        <v>87</v>
      </c>
      <c r="AY583" s="17" t="s">
        <v>154</v>
      </c>
      <c r="BE583" s="173">
        <f>IF(N583="základní",J583,0)</f>
        <v>0</v>
      </c>
      <c r="BF583" s="173">
        <f>IF(N583="snížená",J583,0)</f>
        <v>0</v>
      </c>
      <c r="BG583" s="173">
        <f>IF(N583="zákl. přenesená",J583,0)</f>
        <v>0</v>
      </c>
      <c r="BH583" s="173">
        <f>IF(N583="sníž. přenesená",J583,0)</f>
        <v>0</v>
      </c>
      <c r="BI583" s="173">
        <f>IF(N583="nulová",J583,0)</f>
        <v>0</v>
      </c>
      <c r="BJ583" s="17" t="s">
        <v>85</v>
      </c>
      <c r="BK583" s="173">
        <f>ROUND(I583*H583,2)</f>
        <v>0</v>
      </c>
      <c r="BL583" s="17" t="s">
        <v>411</v>
      </c>
      <c r="BM583" s="172" t="s">
        <v>670</v>
      </c>
    </row>
    <row r="584" spans="1:65" s="13" customFormat="1" x14ac:dyDescent="0.2">
      <c r="B584" s="174"/>
      <c r="D584" s="175" t="s">
        <v>161</v>
      </c>
      <c r="E584" s="176" t="s">
        <v>1</v>
      </c>
      <c r="F584" s="177" t="s">
        <v>434</v>
      </c>
      <c r="H584" s="176" t="s">
        <v>1</v>
      </c>
      <c r="I584" s="178"/>
      <c r="K584" s="212"/>
      <c r="L584" s="174"/>
      <c r="M584" s="179"/>
      <c r="N584" s="180"/>
      <c r="O584" s="180"/>
      <c r="P584" s="180"/>
      <c r="Q584" s="180"/>
      <c r="R584" s="180"/>
      <c r="S584" s="180"/>
      <c r="T584" s="181"/>
      <c r="AT584" s="176" t="s">
        <v>161</v>
      </c>
      <c r="AU584" s="176" t="s">
        <v>87</v>
      </c>
      <c r="AV584" s="13" t="s">
        <v>85</v>
      </c>
      <c r="AW584" s="13" t="s">
        <v>34</v>
      </c>
      <c r="AX584" s="13" t="s">
        <v>77</v>
      </c>
      <c r="AY584" s="176" t="s">
        <v>154</v>
      </c>
    </row>
    <row r="585" spans="1:65" s="13" customFormat="1" ht="33.75" x14ac:dyDescent="0.2">
      <c r="B585" s="174"/>
      <c r="D585" s="175" t="s">
        <v>161</v>
      </c>
      <c r="E585" s="176" t="s">
        <v>1</v>
      </c>
      <c r="F585" s="177" t="s">
        <v>435</v>
      </c>
      <c r="H585" s="176" t="s">
        <v>1</v>
      </c>
      <c r="I585" s="178"/>
      <c r="K585" s="212"/>
      <c r="L585" s="174"/>
      <c r="M585" s="179"/>
      <c r="N585" s="180"/>
      <c r="O585" s="180"/>
      <c r="P585" s="180"/>
      <c r="Q585" s="180"/>
      <c r="R585" s="180"/>
      <c r="S585" s="180"/>
      <c r="T585" s="181"/>
      <c r="AT585" s="176" t="s">
        <v>161</v>
      </c>
      <c r="AU585" s="176" t="s">
        <v>87</v>
      </c>
      <c r="AV585" s="13" t="s">
        <v>85</v>
      </c>
      <c r="AW585" s="13" t="s">
        <v>34</v>
      </c>
      <c r="AX585" s="13" t="s">
        <v>77</v>
      </c>
      <c r="AY585" s="176" t="s">
        <v>154</v>
      </c>
    </row>
    <row r="586" spans="1:65" s="13" customFormat="1" ht="22.5" x14ac:dyDescent="0.2">
      <c r="B586" s="174"/>
      <c r="D586" s="175" t="s">
        <v>161</v>
      </c>
      <c r="E586" s="176" t="s">
        <v>1</v>
      </c>
      <c r="F586" s="177" t="s">
        <v>436</v>
      </c>
      <c r="H586" s="176" t="s">
        <v>1</v>
      </c>
      <c r="I586" s="178"/>
      <c r="K586" s="212"/>
      <c r="L586" s="174"/>
      <c r="M586" s="179"/>
      <c r="N586" s="180"/>
      <c r="O586" s="180"/>
      <c r="P586" s="180"/>
      <c r="Q586" s="180"/>
      <c r="R586" s="180"/>
      <c r="S586" s="180"/>
      <c r="T586" s="181"/>
      <c r="AT586" s="176" t="s">
        <v>161</v>
      </c>
      <c r="AU586" s="176" t="s">
        <v>87</v>
      </c>
      <c r="AV586" s="13" t="s">
        <v>85</v>
      </c>
      <c r="AW586" s="13" t="s">
        <v>34</v>
      </c>
      <c r="AX586" s="13" t="s">
        <v>77</v>
      </c>
      <c r="AY586" s="176" t="s">
        <v>154</v>
      </c>
    </row>
    <row r="587" spans="1:65" s="13" customFormat="1" x14ac:dyDescent="0.2">
      <c r="B587" s="174"/>
      <c r="D587" s="175" t="s">
        <v>161</v>
      </c>
      <c r="E587" s="176" t="s">
        <v>1</v>
      </c>
      <c r="F587" s="177" t="s">
        <v>437</v>
      </c>
      <c r="H587" s="176" t="s">
        <v>1</v>
      </c>
      <c r="I587" s="178"/>
      <c r="K587" s="212"/>
      <c r="L587" s="174"/>
      <c r="M587" s="179"/>
      <c r="N587" s="180"/>
      <c r="O587" s="180"/>
      <c r="P587" s="180"/>
      <c r="Q587" s="180"/>
      <c r="R587" s="180"/>
      <c r="S587" s="180"/>
      <c r="T587" s="181"/>
      <c r="AT587" s="176" t="s">
        <v>161</v>
      </c>
      <c r="AU587" s="176" t="s">
        <v>87</v>
      </c>
      <c r="AV587" s="13" t="s">
        <v>85</v>
      </c>
      <c r="AW587" s="13" t="s">
        <v>34</v>
      </c>
      <c r="AX587" s="13" t="s">
        <v>77</v>
      </c>
      <c r="AY587" s="176" t="s">
        <v>154</v>
      </c>
    </row>
    <row r="588" spans="1:65" s="14" customFormat="1" x14ac:dyDescent="0.2">
      <c r="B588" s="182"/>
      <c r="D588" s="175" t="s">
        <v>161</v>
      </c>
      <c r="E588" s="183" t="s">
        <v>1</v>
      </c>
      <c r="F588" s="184" t="s">
        <v>85</v>
      </c>
      <c r="H588" s="185">
        <v>1</v>
      </c>
      <c r="I588" s="186"/>
      <c r="K588" s="213"/>
      <c r="L588" s="182"/>
      <c r="M588" s="187"/>
      <c r="N588" s="188"/>
      <c r="O588" s="188"/>
      <c r="P588" s="188"/>
      <c r="Q588" s="188"/>
      <c r="R588" s="188"/>
      <c r="S588" s="188"/>
      <c r="T588" s="189"/>
      <c r="AT588" s="183" t="s">
        <v>161</v>
      </c>
      <c r="AU588" s="183" t="s">
        <v>87</v>
      </c>
      <c r="AV588" s="14" t="s">
        <v>87</v>
      </c>
      <c r="AW588" s="14" t="s">
        <v>34</v>
      </c>
      <c r="AX588" s="14" t="s">
        <v>85</v>
      </c>
      <c r="AY588" s="183" t="s">
        <v>154</v>
      </c>
    </row>
    <row r="589" spans="1:65" s="2" customFormat="1" ht="16.5" customHeight="1" x14ac:dyDescent="0.2">
      <c r="A589" s="32"/>
      <c r="B589" s="160"/>
      <c r="C589" s="161" t="s">
        <v>357</v>
      </c>
      <c r="D589" s="161" t="s">
        <v>156</v>
      </c>
      <c r="E589" s="162" t="s">
        <v>438</v>
      </c>
      <c r="F589" s="163" t="s">
        <v>439</v>
      </c>
      <c r="G589" s="164" t="s">
        <v>410</v>
      </c>
      <c r="H589" s="165">
        <v>1</v>
      </c>
      <c r="I589" s="166"/>
      <c r="J589" s="167">
        <f>ROUND(I589*H589,2)</f>
        <v>0</v>
      </c>
      <c r="K589" s="211" t="s">
        <v>678</v>
      </c>
      <c r="L589" s="33"/>
      <c r="M589" s="168" t="s">
        <v>1</v>
      </c>
      <c r="N589" s="169" t="s">
        <v>42</v>
      </c>
      <c r="O589" s="58"/>
      <c r="P589" s="170">
        <f>O589*H589</f>
        <v>0</v>
      </c>
      <c r="Q589" s="170">
        <v>0</v>
      </c>
      <c r="R589" s="170">
        <f>Q589*H589</f>
        <v>0</v>
      </c>
      <c r="S589" s="170">
        <v>0</v>
      </c>
      <c r="T589" s="171">
        <f>S589*H589</f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72" t="s">
        <v>411</v>
      </c>
      <c r="AT589" s="172" t="s">
        <v>156</v>
      </c>
      <c r="AU589" s="172" t="s">
        <v>87</v>
      </c>
      <c r="AY589" s="17" t="s">
        <v>154</v>
      </c>
      <c r="BE589" s="173">
        <f>IF(N589="základní",J589,0)</f>
        <v>0</v>
      </c>
      <c r="BF589" s="173">
        <f>IF(N589="snížená",J589,0)</f>
        <v>0</v>
      </c>
      <c r="BG589" s="173">
        <f>IF(N589="zákl. přenesená",J589,0)</f>
        <v>0</v>
      </c>
      <c r="BH589" s="173">
        <f>IF(N589="sníž. přenesená",J589,0)</f>
        <v>0</v>
      </c>
      <c r="BI589" s="173">
        <f>IF(N589="nulová",J589,0)</f>
        <v>0</v>
      </c>
      <c r="BJ589" s="17" t="s">
        <v>85</v>
      </c>
      <c r="BK589" s="173">
        <f>ROUND(I589*H589,2)</f>
        <v>0</v>
      </c>
      <c r="BL589" s="17" t="s">
        <v>411</v>
      </c>
      <c r="BM589" s="172" t="s">
        <v>671</v>
      </c>
    </row>
    <row r="590" spans="1:65" s="13" customFormat="1" x14ac:dyDescent="0.2">
      <c r="B590" s="174"/>
      <c r="D590" s="175" t="s">
        <v>161</v>
      </c>
      <c r="E590" s="176" t="s">
        <v>1</v>
      </c>
      <c r="F590" s="177" t="s">
        <v>439</v>
      </c>
      <c r="H590" s="176" t="s">
        <v>1</v>
      </c>
      <c r="I590" s="178"/>
      <c r="K590" s="212"/>
      <c r="L590" s="174"/>
      <c r="M590" s="179"/>
      <c r="N590" s="180"/>
      <c r="O590" s="180"/>
      <c r="P590" s="180"/>
      <c r="Q590" s="180"/>
      <c r="R590" s="180"/>
      <c r="S590" s="180"/>
      <c r="T590" s="181"/>
      <c r="AT590" s="176" t="s">
        <v>161</v>
      </c>
      <c r="AU590" s="176" t="s">
        <v>87</v>
      </c>
      <c r="AV590" s="13" t="s">
        <v>85</v>
      </c>
      <c r="AW590" s="13" t="s">
        <v>34</v>
      </c>
      <c r="AX590" s="13" t="s">
        <v>77</v>
      </c>
      <c r="AY590" s="176" t="s">
        <v>154</v>
      </c>
    </row>
    <row r="591" spans="1:65" s="14" customFormat="1" x14ac:dyDescent="0.2">
      <c r="B591" s="182"/>
      <c r="D591" s="175" t="s">
        <v>161</v>
      </c>
      <c r="E591" s="183" t="s">
        <v>1</v>
      </c>
      <c r="F591" s="184" t="s">
        <v>85</v>
      </c>
      <c r="H591" s="185">
        <v>1</v>
      </c>
      <c r="I591" s="186"/>
      <c r="K591" s="213"/>
      <c r="L591" s="182"/>
      <c r="M591" s="187"/>
      <c r="N591" s="188"/>
      <c r="O591" s="188"/>
      <c r="P591" s="188"/>
      <c r="Q591" s="188"/>
      <c r="R591" s="188"/>
      <c r="S591" s="188"/>
      <c r="T591" s="189"/>
      <c r="AT591" s="183" t="s">
        <v>161</v>
      </c>
      <c r="AU591" s="183" t="s">
        <v>87</v>
      </c>
      <c r="AV591" s="14" t="s">
        <v>87</v>
      </c>
      <c r="AW591" s="14" t="s">
        <v>34</v>
      </c>
      <c r="AX591" s="14" t="s">
        <v>85</v>
      </c>
      <c r="AY591" s="183" t="s">
        <v>154</v>
      </c>
    </row>
    <row r="592" spans="1:65" s="2" customFormat="1" ht="48" customHeight="1" x14ac:dyDescent="0.2">
      <c r="A592" s="32"/>
      <c r="B592" s="160"/>
      <c r="C592" s="161" t="s">
        <v>360</v>
      </c>
      <c r="D592" s="161" t="s">
        <v>156</v>
      </c>
      <c r="E592" s="162" t="s">
        <v>440</v>
      </c>
      <c r="F592" s="163" t="s">
        <v>441</v>
      </c>
      <c r="G592" s="164" t="s">
        <v>410</v>
      </c>
      <c r="H592" s="165">
        <v>1</v>
      </c>
      <c r="I592" s="166"/>
      <c r="J592" s="167">
        <f>ROUND(I592*H592,2)</f>
        <v>0</v>
      </c>
      <c r="K592" s="211" t="s">
        <v>679</v>
      </c>
      <c r="L592" s="33"/>
      <c r="M592" s="168" t="s">
        <v>1</v>
      </c>
      <c r="N592" s="169" t="s">
        <v>42</v>
      </c>
      <c r="O592" s="58"/>
      <c r="P592" s="170">
        <f>O592*H592</f>
        <v>0</v>
      </c>
      <c r="Q592" s="170">
        <v>0</v>
      </c>
      <c r="R592" s="170">
        <f>Q592*H592</f>
        <v>0</v>
      </c>
      <c r="S592" s="170">
        <v>0</v>
      </c>
      <c r="T592" s="171">
        <f>S592*H592</f>
        <v>0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72" t="s">
        <v>411</v>
      </c>
      <c r="AT592" s="172" t="s">
        <v>156</v>
      </c>
      <c r="AU592" s="172" t="s">
        <v>87</v>
      </c>
      <c r="AY592" s="17" t="s">
        <v>154</v>
      </c>
      <c r="BE592" s="173">
        <f>IF(N592="základní",J592,0)</f>
        <v>0</v>
      </c>
      <c r="BF592" s="173">
        <f>IF(N592="snížená",J592,0)</f>
        <v>0</v>
      </c>
      <c r="BG592" s="173">
        <f>IF(N592="zákl. přenesená",J592,0)</f>
        <v>0</v>
      </c>
      <c r="BH592" s="173">
        <f>IF(N592="sníž. přenesená",J592,0)</f>
        <v>0</v>
      </c>
      <c r="BI592" s="173">
        <f>IF(N592="nulová",J592,0)</f>
        <v>0</v>
      </c>
      <c r="BJ592" s="17" t="s">
        <v>85</v>
      </c>
      <c r="BK592" s="173">
        <f>ROUND(I592*H592,2)</f>
        <v>0</v>
      </c>
      <c r="BL592" s="17" t="s">
        <v>411</v>
      </c>
      <c r="BM592" s="172" t="s">
        <v>672</v>
      </c>
    </row>
    <row r="593" spans="1:65" s="13" customFormat="1" ht="22.5" x14ac:dyDescent="0.2">
      <c r="B593" s="174"/>
      <c r="D593" s="175" t="s">
        <v>161</v>
      </c>
      <c r="E593" s="176" t="s">
        <v>1</v>
      </c>
      <c r="F593" s="177" t="s">
        <v>442</v>
      </c>
      <c r="H593" s="176" t="s">
        <v>1</v>
      </c>
      <c r="I593" s="178"/>
      <c r="K593" s="212"/>
      <c r="L593" s="174"/>
      <c r="M593" s="179"/>
      <c r="N593" s="180"/>
      <c r="O593" s="180"/>
      <c r="P593" s="180"/>
      <c r="Q593" s="180"/>
      <c r="R593" s="180"/>
      <c r="S593" s="180"/>
      <c r="T593" s="181"/>
      <c r="AT593" s="176" t="s">
        <v>161</v>
      </c>
      <c r="AU593" s="176" t="s">
        <v>87</v>
      </c>
      <c r="AV593" s="13" t="s">
        <v>85</v>
      </c>
      <c r="AW593" s="13" t="s">
        <v>34</v>
      </c>
      <c r="AX593" s="13" t="s">
        <v>77</v>
      </c>
      <c r="AY593" s="176" t="s">
        <v>154</v>
      </c>
    </row>
    <row r="594" spans="1:65" s="14" customFormat="1" x14ac:dyDescent="0.2">
      <c r="B594" s="182"/>
      <c r="D594" s="175" t="s">
        <v>161</v>
      </c>
      <c r="E594" s="183" t="s">
        <v>1</v>
      </c>
      <c r="F594" s="184" t="s">
        <v>85</v>
      </c>
      <c r="H594" s="185">
        <v>1</v>
      </c>
      <c r="I594" s="186"/>
      <c r="K594" s="213"/>
      <c r="L594" s="182"/>
      <c r="M594" s="187"/>
      <c r="N594" s="188"/>
      <c r="O594" s="188"/>
      <c r="P594" s="188"/>
      <c r="Q594" s="188"/>
      <c r="R594" s="188"/>
      <c r="S594" s="188"/>
      <c r="T594" s="189"/>
      <c r="AT594" s="183" t="s">
        <v>161</v>
      </c>
      <c r="AU594" s="183" t="s">
        <v>87</v>
      </c>
      <c r="AV594" s="14" t="s">
        <v>87</v>
      </c>
      <c r="AW594" s="14" t="s">
        <v>34</v>
      </c>
      <c r="AX594" s="14" t="s">
        <v>85</v>
      </c>
      <c r="AY594" s="183" t="s">
        <v>154</v>
      </c>
    </row>
    <row r="595" spans="1:65" s="2" customFormat="1" ht="16.5" customHeight="1" x14ac:dyDescent="0.2">
      <c r="A595" s="32"/>
      <c r="B595" s="160"/>
      <c r="C595" s="161" t="s">
        <v>363</v>
      </c>
      <c r="D595" s="161" t="s">
        <v>156</v>
      </c>
      <c r="E595" s="162" t="s">
        <v>443</v>
      </c>
      <c r="F595" s="163" t="s">
        <v>444</v>
      </c>
      <c r="G595" s="164" t="s">
        <v>410</v>
      </c>
      <c r="H595" s="165">
        <v>1</v>
      </c>
      <c r="I595" s="166"/>
      <c r="J595" s="167">
        <f>ROUND(I595*H595,2)</f>
        <v>0</v>
      </c>
      <c r="K595" s="211" t="s">
        <v>679</v>
      </c>
      <c r="L595" s="33"/>
      <c r="M595" s="168" t="s">
        <v>1</v>
      </c>
      <c r="N595" s="169" t="s">
        <v>42</v>
      </c>
      <c r="O595" s="58"/>
      <c r="P595" s="170">
        <f>O595*H595</f>
        <v>0</v>
      </c>
      <c r="Q595" s="170">
        <v>0</v>
      </c>
      <c r="R595" s="170">
        <f>Q595*H595</f>
        <v>0</v>
      </c>
      <c r="S595" s="170">
        <v>0</v>
      </c>
      <c r="T595" s="171">
        <f>S595*H595</f>
        <v>0</v>
      </c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172" t="s">
        <v>411</v>
      </c>
      <c r="AT595" s="172" t="s">
        <v>156</v>
      </c>
      <c r="AU595" s="172" t="s">
        <v>87</v>
      </c>
      <c r="AY595" s="17" t="s">
        <v>154</v>
      </c>
      <c r="BE595" s="173">
        <f>IF(N595="základní",J595,0)</f>
        <v>0</v>
      </c>
      <c r="BF595" s="173">
        <f>IF(N595="snížená",J595,0)</f>
        <v>0</v>
      </c>
      <c r="BG595" s="173">
        <f>IF(N595="zákl. přenesená",J595,0)</f>
        <v>0</v>
      </c>
      <c r="BH595" s="173">
        <f>IF(N595="sníž. přenesená",J595,0)</f>
        <v>0</v>
      </c>
      <c r="BI595" s="173">
        <f>IF(N595="nulová",J595,0)</f>
        <v>0</v>
      </c>
      <c r="BJ595" s="17" t="s">
        <v>85</v>
      </c>
      <c r="BK595" s="173">
        <f>ROUND(I595*H595,2)</f>
        <v>0</v>
      </c>
      <c r="BL595" s="17" t="s">
        <v>411</v>
      </c>
      <c r="BM595" s="172" t="s">
        <v>673</v>
      </c>
    </row>
    <row r="596" spans="1:65" s="13" customFormat="1" x14ac:dyDescent="0.2">
      <c r="B596" s="174"/>
      <c r="D596" s="175" t="s">
        <v>161</v>
      </c>
      <c r="E596" s="176" t="s">
        <v>1</v>
      </c>
      <c r="F596" s="177" t="s">
        <v>444</v>
      </c>
      <c r="H596" s="176" t="s">
        <v>1</v>
      </c>
      <c r="I596" s="178"/>
      <c r="K596" s="212"/>
      <c r="L596" s="174"/>
      <c r="M596" s="179"/>
      <c r="N596" s="180"/>
      <c r="O596" s="180"/>
      <c r="P596" s="180"/>
      <c r="Q596" s="180"/>
      <c r="R596" s="180"/>
      <c r="S596" s="180"/>
      <c r="T596" s="181"/>
      <c r="AT596" s="176" t="s">
        <v>161</v>
      </c>
      <c r="AU596" s="176" t="s">
        <v>87</v>
      </c>
      <c r="AV596" s="13" t="s">
        <v>85</v>
      </c>
      <c r="AW596" s="13" t="s">
        <v>34</v>
      </c>
      <c r="AX596" s="13" t="s">
        <v>77</v>
      </c>
      <c r="AY596" s="176" t="s">
        <v>154</v>
      </c>
    </row>
    <row r="597" spans="1:65" s="14" customFormat="1" x14ac:dyDescent="0.2">
      <c r="B597" s="182"/>
      <c r="D597" s="175" t="s">
        <v>161</v>
      </c>
      <c r="E597" s="183" t="s">
        <v>1</v>
      </c>
      <c r="F597" s="184" t="s">
        <v>85</v>
      </c>
      <c r="H597" s="185">
        <v>1</v>
      </c>
      <c r="I597" s="186"/>
      <c r="K597" s="213"/>
      <c r="L597" s="182"/>
      <c r="M597" s="187"/>
      <c r="N597" s="188"/>
      <c r="O597" s="188"/>
      <c r="P597" s="188"/>
      <c r="Q597" s="188"/>
      <c r="R597" s="188"/>
      <c r="S597" s="188"/>
      <c r="T597" s="189"/>
      <c r="AT597" s="183" t="s">
        <v>161</v>
      </c>
      <c r="AU597" s="183" t="s">
        <v>87</v>
      </c>
      <c r="AV597" s="14" t="s">
        <v>87</v>
      </c>
      <c r="AW597" s="14" t="s">
        <v>34</v>
      </c>
      <c r="AX597" s="14" t="s">
        <v>85</v>
      </c>
      <c r="AY597" s="183" t="s">
        <v>154</v>
      </c>
    </row>
    <row r="598" spans="1:65" s="2" customFormat="1" ht="16.5" customHeight="1" x14ac:dyDescent="0.2">
      <c r="A598" s="32"/>
      <c r="B598" s="160"/>
      <c r="C598" s="161" t="s">
        <v>366</v>
      </c>
      <c r="D598" s="161" t="s">
        <v>156</v>
      </c>
      <c r="E598" s="162" t="s">
        <v>445</v>
      </c>
      <c r="F598" s="163" t="s">
        <v>446</v>
      </c>
      <c r="G598" s="164" t="s">
        <v>410</v>
      </c>
      <c r="H598" s="165">
        <v>1</v>
      </c>
      <c r="I598" s="166"/>
      <c r="J598" s="167">
        <f>ROUND(I598*H598,2)</f>
        <v>0</v>
      </c>
      <c r="K598" s="211" t="s">
        <v>679</v>
      </c>
      <c r="L598" s="33"/>
      <c r="M598" s="168" t="s">
        <v>1</v>
      </c>
      <c r="N598" s="169" t="s">
        <v>42</v>
      </c>
      <c r="O598" s="58"/>
      <c r="P598" s="170">
        <f>O598*H598</f>
        <v>0</v>
      </c>
      <c r="Q598" s="170">
        <v>0</v>
      </c>
      <c r="R598" s="170">
        <f>Q598*H598</f>
        <v>0</v>
      </c>
      <c r="S598" s="170">
        <v>0</v>
      </c>
      <c r="T598" s="171">
        <f>S598*H598</f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72" t="s">
        <v>411</v>
      </c>
      <c r="AT598" s="172" t="s">
        <v>156</v>
      </c>
      <c r="AU598" s="172" t="s">
        <v>87</v>
      </c>
      <c r="AY598" s="17" t="s">
        <v>154</v>
      </c>
      <c r="BE598" s="173">
        <f>IF(N598="základní",J598,0)</f>
        <v>0</v>
      </c>
      <c r="BF598" s="173">
        <f>IF(N598="snížená",J598,0)</f>
        <v>0</v>
      </c>
      <c r="BG598" s="173">
        <f>IF(N598="zákl. přenesená",J598,0)</f>
        <v>0</v>
      </c>
      <c r="BH598" s="173">
        <f>IF(N598="sníž. přenesená",J598,0)</f>
        <v>0</v>
      </c>
      <c r="BI598" s="173">
        <f>IF(N598="nulová",J598,0)</f>
        <v>0</v>
      </c>
      <c r="BJ598" s="17" t="s">
        <v>85</v>
      </c>
      <c r="BK598" s="173">
        <f>ROUND(I598*H598,2)</f>
        <v>0</v>
      </c>
      <c r="BL598" s="17" t="s">
        <v>411</v>
      </c>
      <c r="BM598" s="172" t="s">
        <v>674</v>
      </c>
    </row>
    <row r="599" spans="1:65" s="13" customFormat="1" x14ac:dyDescent="0.2">
      <c r="B599" s="174"/>
      <c r="D599" s="175" t="s">
        <v>161</v>
      </c>
      <c r="E599" s="176" t="s">
        <v>1</v>
      </c>
      <c r="F599" s="177" t="s">
        <v>446</v>
      </c>
      <c r="H599" s="176" t="s">
        <v>1</v>
      </c>
      <c r="I599" s="178"/>
      <c r="K599" s="212"/>
      <c r="L599" s="174"/>
      <c r="M599" s="179"/>
      <c r="N599" s="180"/>
      <c r="O599" s="180"/>
      <c r="P599" s="180"/>
      <c r="Q599" s="180"/>
      <c r="R599" s="180"/>
      <c r="S599" s="180"/>
      <c r="T599" s="181"/>
      <c r="AT599" s="176" t="s">
        <v>161</v>
      </c>
      <c r="AU599" s="176" t="s">
        <v>87</v>
      </c>
      <c r="AV599" s="13" t="s">
        <v>85</v>
      </c>
      <c r="AW599" s="13" t="s">
        <v>34</v>
      </c>
      <c r="AX599" s="13" t="s">
        <v>77</v>
      </c>
      <c r="AY599" s="176" t="s">
        <v>154</v>
      </c>
    </row>
    <row r="600" spans="1:65" s="14" customFormat="1" x14ac:dyDescent="0.2">
      <c r="B600" s="182"/>
      <c r="D600" s="175" t="s">
        <v>161</v>
      </c>
      <c r="E600" s="183" t="s">
        <v>1</v>
      </c>
      <c r="F600" s="184" t="s">
        <v>85</v>
      </c>
      <c r="H600" s="185">
        <v>1</v>
      </c>
      <c r="I600" s="186"/>
      <c r="K600" s="213"/>
      <c r="L600" s="182"/>
      <c r="M600" s="187"/>
      <c r="N600" s="188"/>
      <c r="O600" s="188"/>
      <c r="P600" s="188"/>
      <c r="Q600" s="188"/>
      <c r="R600" s="188"/>
      <c r="S600" s="188"/>
      <c r="T600" s="189"/>
      <c r="AT600" s="183" t="s">
        <v>161</v>
      </c>
      <c r="AU600" s="183" t="s">
        <v>87</v>
      </c>
      <c r="AV600" s="14" t="s">
        <v>87</v>
      </c>
      <c r="AW600" s="14" t="s">
        <v>34</v>
      </c>
      <c r="AX600" s="14" t="s">
        <v>85</v>
      </c>
      <c r="AY600" s="183" t="s">
        <v>154</v>
      </c>
    </row>
    <row r="601" spans="1:65" s="2" customFormat="1" ht="16.5" customHeight="1" x14ac:dyDescent="0.2">
      <c r="A601" s="32"/>
      <c r="B601" s="160"/>
      <c r="C601" s="161" t="s">
        <v>369</v>
      </c>
      <c r="D601" s="161" t="s">
        <v>156</v>
      </c>
      <c r="E601" s="162" t="s">
        <v>447</v>
      </c>
      <c r="F601" s="163" t="s">
        <v>448</v>
      </c>
      <c r="G601" s="164" t="s">
        <v>449</v>
      </c>
      <c r="H601" s="165">
        <v>2</v>
      </c>
      <c r="I601" s="166"/>
      <c r="J601" s="167">
        <f>ROUND(I601*H601,2)</f>
        <v>0</v>
      </c>
      <c r="K601" s="211" t="s">
        <v>678</v>
      </c>
      <c r="L601" s="33"/>
      <c r="M601" s="168" t="s">
        <v>1</v>
      </c>
      <c r="N601" s="169" t="s">
        <v>42</v>
      </c>
      <c r="O601" s="58"/>
      <c r="P601" s="170">
        <f>O601*H601</f>
        <v>0</v>
      </c>
      <c r="Q601" s="170">
        <v>0</v>
      </c>
      <c r="R601" s="170">
        <f>Q601*H601</f>
        <v>0</v>
      </c>
      <c r="S601" s="170">
        <v>0</v>
      </c>
      <c r="T601" s="171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72" t="s">
        <v>411</v>
      </c>
      <c r="AT601" s="172" t="s">
        <v>156</v>
      </c>
      <c r="AU601" s="172" t="s">
        <v>87</v>
      </c>
      <c r="AY601" s="17" t="s">
        <v>154</v>
      </c>
      <c r="BE601" s="173">
        <f>IF(N601="základní",J601,0)</f>
        <v>0</v>
      </c>
      <c r="BF601" s="173">
        <f>IF(N601="snížená",J601,0)</f>
        <v>0</v>
      </c>
      <c r="BG601" s="173">
        <f>IF(N601="zákl. přenesená",J601,0)</f>
        <v>0</v>
      </c>
      <c r="BH601" s="173">
        <f>IF(N601="sníž. přenesená",J601,0)</f>
        <v>0</v>
      </c>
      <c r="BI601" s="173">
        <f>IF(N601="nulová",J601,0)</f>
        <v>0</v>
      </c>
      <c r="BJ601" s="17" t="s">
        <v>85</v>
      </c>
      <c r="BK601" s="173">
        <f>ROUND(I601*H601,2)</f>
        <v>0</v>
      </c>
      <c r="BL601" s="17" t="s">
        <v>411</v>
      </c>
      <c r="BM601" s="172" t="s">
        <v>675</v>
      </c>
    </row>
    <row r="602" spans="1:65" s="13" customFormat="1" x14ac:dyDescent="0.2">
      <c r="B602" s="174"/>
      <c r="D602" s="175" t="s">
        <v>161</v>
      </c>
      <c r="E602" s="176" t="s">
        <v>1</v>
      </c>
      <c r="F602" s="177" t="s">
        <v>448</v>
      </c>
      <c r="H602" s="176" t="s">
        <v>1</v>
      </c>
      <c r="I602" s="178"/>
      <c r="K602" s="212"/>
      <c r="L602" s="174"/>
      <c r="M602" s="179"/>
      <c r="N602" s="180"/>
      <c r="O602" s="180"/>
      <c r="P602" s="180"/>
      <c r="Q602" s="180"/>
      <c r="R602" s="180"/>
      <c r="S602" s="180"/>
      <c r="T602" s="181"/>
      <c r="AT602" s="176" t="s">
        <v>161</v>
      </c>
      <c r="AU602" s="176" t="s">
        <v>87</v>
      </c>
      <c r="AV602" s="13" t="s">
        <v>85</v>
      </c>
      <c r="AW602" s="13" t="s">
        <v>34</v>
      </c>
      <c r="AX602" s="13" t="s">
        <v>77</v>
      </c>
      <c r="AY602" s="176" t="s">
        <v>154</v>
      </c>
    </row>
    <row r="603" spans="1:65" s="14" customFormat="1" x14ac:dyDescent="0.2">
      <c r="B603" s="182"/>
      <c r="D603" s="175" t="s">
        <v>161</v>
      </c>
      <c r="E603" s="183" t="s">
        <v>1</v>
      </c>
      <c r="F603" s="184" t="s">
        <v>87</v>
      </c>
      <c r="H603" s="185">
        <v>2</v>
      </c>
      <c r="I603" s="186"/>
      <c r="K603" s="213"/>
      <c r="L603" s="182"/>
      <c r="M603" s="187"/>
      <c r="N603" s="188"/>
      <c r="O603" s="188"/>
      <c r="P603" s="188"/>
      <c r="Q603" s="188"/>
      <c r="R603" s="188"/>
      <c r="S603" s="188"/>
      <c r="T603" s="189"/>
      <c r="AT603" s="183" t="s">
        <v>161</v>
      </c>
      <c r="AU603" s="183" t="s">
        <v>87</v>
      </c>
      <c r="AV603" s="14" t="s">
        <v>87</v>
      </c>
      <c r="AW603" s="14" t="s">
        <v>34</v>
      </c>
      <c r="AX603" s="14" t="s">
        <v>85</v>
      </c>
      <c r="AY603" s="183" t="s">
        <v>154</v>
      </c>
    </row>
    <row r="604" spans="1:65" s="2" customFormat="1" ht="16.5" customHeight="1" x14ac:dyDescent="0.2">
      <c r="A604" s="32"/>
      <c r="B604" s="160"/>
      <c r="C604" s="161" t="s">
        <v>374</v>
      </c>
      <c r="D604" s="161" t="s">
        <v>156</v>
      </c>
      <c r="E604" s="162" t="s">
        <v>450</v>
      </c>
      <c r="F604" s="163" t="s">
        <v>451</v>
      </c>
      <c r="G604" s="164" t="s">
        <v>449</v>
      </c>
      <c r="H604" s="165">
        <v>11</v>
      </c>
      <c r="I604" s="166"/>
      <c r="J604" s="167">
        <f>ROUND(I604*H604,2)</f>
        <v>0</v>
      </c>
      <c r="K604" s="211" t="s">
        <v>678</v>
      </c>
      <c r="L604" s="33"/>
      <c r="M604" s="168" t="s">
        <v>1</v>
      </c>
      <c r="N604" s="169" t="s">
        <v>42</v>
      </c>
      <c r="O604" s="58"/>
      <c r="P604" s="170">
        <f>O604*H604</f>
        <v>0</v>
      </c>
      <c r="Q604" s="170">
        <v>0</v>
      </c>
      <c r="R604" s="170">
        <f>Q604*H604</f>
        <v>0</v>
      </c>
      <c r="S604" s="170">
        <v>0</v>
      </c>
      <c r="T604" s="171">
        <f>S604*H604</f>
        <v>0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72" t="s">
        <v>411</v>
      </c>
      <c r="AT604" s="172" t="s">
        <v>156</v>
      </c>
      <c r="AU604" s="172" t="s">
        <v>87</v>
      </c>
      <c r="AY604" s="17" t="s">
        <v>154</v>
      </c>
      <c r="BE604" s="173">
        <f>IF(N604="základní",J604,0)</f>
        <v>0</v>
      </c>
      <c r="BF604" s="173">
        <f>IF(N604="snížená",J604,0)</f>
        <v>0</v>
      </c>
      <c r="BG604" s="173">
        <f>IF(N604="zákl. přenesená",J604,0)</f>
        <v>0</v>
      </c>
      <c r="BH604" s="173">
        <f>IF(N604="sníž. přenesená",J604,0)</f>
        <v>0</v>
      </c>
      <c r="BI604" s="173">
        <f>IF(N604="nulová",J604,0)</f>
        <v>0</v>
      </c>
      <c r="BJ604" s="17" t="s">
        <v>85</v>
      </c>
      <c r="BK604" s="173">
        <f>ROUND(I604*H604,2)</f>
        <v>0</v>
      </c>
      <c r="BL604" s="17" t="s">
        <v>411</v>
      </c>
      <c r="BM604" s="172" t="s">
        <v>676</v>
      </c>
    </row>
    <row r="605" spans="1:65" s="13" customFormat="1" ht="22.5" x14ac:dyDescent="0.2">
      <c r="B605" s="174"/>
      <c r="D605" s="175" t="s">
        <v>161</v>
      </c>
      <c r="E605" s="176" t="s">
        <v>1</v>
      </c>
      <c r="F605" s="177" t="s">
        <v>452</v>
      </c>
      <c r="H605" s="176" t="s">
        <v>1</v>
      </c>
      <c r="I605" s="178"/>
      <c r="K605" s="212"/>
      <c r="L605" s="174"/>
      <c r="M605" s="179"/>
      <c r="N605" s="180"/>
      <c r="O605" s="180"/>
      <c r="P605" s="180"/>
      <c r="Q605" s="180"/>
      <c r="R605" s="180"/>
      <c r="S605" s="180"/>
      <c r="T605" s="181"/>
      <c r="AT605" s="176" t="s">
        <v>161</v>
      </c>
      <c r="AU605" s="176" t="s">
        <v>87</v>
      </c>
      <c r="AV605" s="13" t="s">
        <v>85</v>
      </c>
      <c r="AW605" s="13" t="s">
        <v>34</v>
      </c>
      <c r="AX605" s="13" t="s">
        <v>77</v>
      </c>
      <c r="AY605" s="176" t="s">
        <v>154</v>
      </c>
    </row>
    <row r="606" spans="1:65" s="14" customFormat="1" x14ac:dyDescent="0.2">
      <c r="B606" s="182"/>
      <c r="D606" s="175" t="s">
        <v>161</v>
      </c>
      <c r="E606" s="183" t="s">
        <v>1</v>
      </c>
      <c r="F606" s="184" t="s">
        <v>175</v>
      </c>
      <c r="H606" s="185">
        <v>5</v>
      </c>
      <c r="I606" s="186"/>
      <c r="K606" s="213"/>
      <c r="L606" s="182"/>
      <c r="M606" s="187"/>
      <c r="N606" s="188"/>
      <c r="O606" s="188"/>
      <c r="P606" s="188"/>
      <c r="Q606" s="188"/>
      <c r="R606" s="188"/>
      <c r="S606" s="188"/>
      <c r="T606" s="189"/>
      <c r="AT606" s="183" t="s">
        <v>161</v>
      </c>
      <c r="AU606" s="183" t="s">
        <v>87</v>
      </c>
      <c r="AV606" s="14" t="s">
        <v>87</v>
      </c>
      <c r="AW606" s="14" t="s">
        <v>34</v>
      </c>
      <c r="AX606" s="14" t="s">
        <v>77</v>
      </c>
      <c r="AY606" s="183" t="s">
        <v>154</v>
      </c>
    </row>
    <row r="607" spans="1:65" s="13" customFormat="1" ht="22.5" x14ac:dyDescent="0.2">
      <c r="B607" s="174"/>
      <c r="D607" s="175" t="s">
        <v>161</v>
      </c>
      <c r="E607" s="176" t="s">
        <v>1</v>
      </c>
      <c r="F607" s="177" t="s">
        <v>453</v>
      </c>
      <c r="H607" s="176" t="s">
        <v>1</v>
      </c>
      <c r="I607" s="178"/>
      <c r="K607" s="212"/>
      <c r="L607" s="174"/>
      <c r="M607" s="179"/>
      <c r="N607" s="180"/>
      <c r="O607" s="180"/>
      <c r="P607" s="180"/>
      <c r="Q607" s="180"/>
      <c r="R607" s="180"/>
      <c r="S607" s="180"/>
      <c r="T607" s="181"/>
      <c r="AT607" s="176" t="s">
        <v>161</v>
      </c>
      <c r="AU607" s="176" t="s">
        <v>87</v>
      </c>
      <c r="AV607" s="13" t="s">
        <v>85</v>
      </c>
      <c r="AW607" s="13" t="s">
        <v>34</v>
      </c>
      <c r="AX607" s="13" t="s">
        <v>77</v>
      </c>
      <c r="AY607" s="176" t="s">
        <v>154</v>
      </c>
    </row>
    <row r="608" spans="1:65" s="14" customFormat="1" x14ac:dyDescent="0.2">
      <c r="B608" s="182"/>
      <c r="D608" s="175" t="s">
        <v>161</v>
      </c>
      <c r="E608" s="183" t="s">
        <v>1</v>
      </c>
      <c r="F608" s="184" t="s">
        <v>168</v>
      </c>
      <c r="H608" s="185">
        <v>3</v>
      </c>
      <c r="I608" s="186"/>
      <c r="K608" s="213"/>
      <c r="L608" s="182"/>
      <c r="M608" s="187"/>
      <c r="N608" s="188"/>
      <c r="O608" s="188"/>
      <c r="P608" s="188"/>
      <c r="Q608" s="188"/>
      <c r="R608" s="188"/>
      <c r="S608" s="188"/>
      <c r="T608" s="189"/>
      <c r="AT608" s="183" t="s">
        <v>161</v>
      </c>
      <c r="AU608" s="183" t="s">
        <v>87</v>
      </c>
      <c r="AV608" s="14" t="s">
        <v>87</v>
      </c>
      <c r="AW608" s="14" t="s">
        <v>34</v>
      </c>
      <c r="AX608" s="14" t="s">
        <v>77</v>
      </c>
      <c r="AY608" s="183" t="s">
        <v>154</v>
      </c>
    </row>
    <row r="609" spans="1:51" s="13" customFormat="1" ht="22.5" x14ac:dyDescent="0.2">
      <c r="B609" s="174"/>
      <c r="D609" s="175" t="s">
        <v>161</v>
      </c>
      <c r="E609" s="176" t="s">
        <v>1</v>
      </c>
      <c r="F609" s="177" t="s">
        <v>454</v>
      </c>
      <c r="H609" s="176" t="s">
        <v>1</v>
      </c>
      <c r="I609" s="178"/>
      <c r="K609" s="212"/>
      <c r="L609" s="174"/>
      <c r="M609" s="179"/>
      <c r="N609" s="180"/>
      <c r="O609" s="180"/>
      <c r="P609" s="180"/>
      <c r="Q609" s="180"/>
      <c r="R609" s="180"/>
      <c r="S609" s="180"/>
      <c r="T609" s="181"/>
      <c r="AT609" s="176" t="s">
        <v>161</v>
      </c>
      <c r="AU609" s="176" t="s">
        <v>87</v>
      </c>
      <c r="AV609" s="13" t="s">
        <v>85</v>
      </c>
      <c r="AW609" s="13" t="s">
        <v>34</v>
      </c>
      <c r="AX609" s="13" t="s">
        <v>77</v>
      </c>
      <c r="AY609" s="176" t="s">
        <v>154</v>
      </c>
    </row>
    <row r="610" spans="1:51" s="14" customFormat="1" x14ac:dyDescent="0.2">
      <c r="B610" s="182"/>
      <c r="D610" s="175" t="s">
        <v>161</v>
      </c>
      <c r="E610" s="183" t="s">
        <v>1</v>
      </c>
      <c r="F610" s="184" t="s">
        <v>168</v>
      </c>
      <c r="H610" s="185">
        <v>3</v>
      </c>
      <c r="I610" s="186"/>
      <c r="K610" s="218"/>
      <c r="L610" s="182"/>
      <c r="M610" s="187"/>
      <c r="N610" s="188"/>
      <c r="O610" s="188"/>
      <c r="P610" s="188"/>
      <c r="Q610" s="188"/>
      <c r="R610" s="188"/>
      <c r="S610" s="188"/>
      <c r="T610" s="189"/>
      <c r="AT610" s="183" t="s">
        <v>161</v>
      </c>
      <c r="AU610" s="183" t="s">
        <v>87</v>
      </c>
      <c r="AV610" s="14" t="s">
        <v>87</v>
      </c>
      <c r="AW610" s="14" t="s">
        <v>34</v>
      </c>
      <c r="AX610" s="14" t="s">
        <v>77</v>
      </c>
      <c r="AY610" s="183" t="s">
        <v>154</v>
      </c>
    </row>
    <row r="611" spans="1:51" s="15" customFormat="1" x14ac:dyDescent="0.2">
      <c r="B611" s="190"/>
      <c r="D611" s="175" t="s">
        <v>161</v>
      </c>
      <c r="E611" s="191" t="s">
        <v>1</v>
      </c>
      <c r="F611" s="192" t="s">
        <v>165</v>
      </c>
      <c r="H611" s="193">
        <v>11</v>
      </c>
      <c r="I611" s="194"/>
      <c r="K611" s="220"/>
      <c r="L611" s="190"/>
      <c r="M611" s="208"/>
      <c r="N611" s="209"/>
      <c r="O611" s="209"/>
      <c r="P611" s="209"/>
      <c r="Q611" s="209"/>
      <c r="R611" s="209"/>
      <c r="S611" s="209"/>
      <c r="T611" s="210"/>
      <c r="AT611" s="191" t="s">
        <v>161</v>
      </c>
      <c r="AU611" s="191" t="s">
        <v>87</v>
      </c>
      <c r="AV611" s="15" t="s">
        <v>160</v>
      </c>
      <c r="AW611" s="15" t="s">
        <v>34</v>
      </c>
      <c r="AX611" s="15" t="s">
        <v>85</v>
      </c>
      <c r="AY611" s="191" t="s">
        <v>154</v>
      </c>
    </row>
    <row r="612" spans="1:51" s="2" customFormat="1" ht="6.95" customHeight="1" x14ac:dyDescent="0.2">
      <c r="A612" s="32"/>
      <c r="B612" s="47"/>
      <c r="C612" s="48"/>
      <c r="D612" s="48"/>
      <c r="E612" s="48"/>
      <c r="F612" s="48"/>
      <c r="G612" s="48"/>
      <c r="H612" s="48"/>
      <c r="I612" s="120"/>
      <c r="J612" s="48"/>
      <c r="K612" s="48"/>
      <c r="L612" s="33"/>
      <c r="M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</row>
  </sheetData>
  <autoFilter ref="C129:K611" xr:uid="{00000000-0009-0000-0000-000006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02 - Polní cesta C4</vt:lpstr>
      <vt:lpstr>'Rekapitulace stavby'!Názvy_tisku</vt:lpstr>
      <vt:lpstr>'SO 02 - Polní cesta C4'!Názvy_tisku</vt:lpstr>
      <vt:lpstr>'Rekapitulace stavby'!Oblast_tisku</vt:lpstr>
      <vt:lpstr>'SO 02 - Polní cesta C4'!Oblast_tisku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KRC\HonzaK</dc:creator>
  <cp:lastModifiedBy>Poledníková Květoslava Ing. </cp:lastModifiedBy>
  <dcterms:created xsi:type="dcterms:W3CDTF">2019-11-20T09:28:23Z</dcterms:created>
  <dcterms:modified xsi:type="dcterms:W3CDTF">2020-02-19T13:01:56Z</dcterms:modified>
</cp:coreProperties>
</file>